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60" windowHeight="10860" firstSheet="1" activeTab="1"/>
  </bookViews>
  <sheets>
    <sheet name="INV-" sheetId="9" state="hidden" r:id="rId1"/>
    <sheet name="PKL" sheetId="8" r:id="rId2"/>
    <sheet name="SI" sheetId="4" state="hidden" r:id="rId3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abc123">[1]Sheet3!$A$6</definedName>
    <definedName name="__________abc123">[1]Sheet3!$A$6</definedName>
    <definedName name="_________abc123">[1]Sheet3!$A$6</definedName>
    <definedName name="________abc123">[1]Sheet3!$A$6</definedName>
    <definedName name="_______abc123">[1]Sheet3!$A$6</definedName>
    <definedName name="______abc123">[1]Sheet3!$A$6</definedName>
    <definedName name="_____abc123">[1]Sheet3!$A$6</definedName>
    <definedName name="_____tr12">[2]DS!$E$5:$E$30</definedName>
    <definedName name="____abc123">[1]Sheet3!$A$6</definedName>
    <definedName name="____tr12">[2]DS!$E$5:$E$30</definedName>
    <definedName name="___abc123">[1]Sheet3!$A$6</definedName>
    <definedName name="___tr12">[2]DS!$E$5:$E$30</definedName>
    <definedName name="__10SoCT05_2">[3]Sheet3!$A$15</definedName>
    <definedName name="__11SoCT06_1">[4]Sheet3!$A$18</definedName>
    <definedName name="__12SoCT06_2">[3]Sheet3!$A$18</definedName>
    <definedName name="__1SoCT02_1">[4]Sheet3!$A$3</definedName>
    <definedName name="__2SoCT02_2">[3]Sheet3!$A$3</definedName>
    <definedName name="__3SoCT03_1">[4]Sheet3!$A$6</definedName>
    <definedName name="__4SoCT03_2">[3]Sheet3!$A$6</definedName>
    <definedName name="__5SoCT03A_1">[4]Sheet3!$A$9</definedName>
    <definedName name="__6SoCT03A_2">[3]Sheet3!$A$9</definedName>
    <definedName name="__7SoCT04_1">[4]Sheet3!$A$12</definedName>
    <definedName name="__8SoCT04_2">[3]Sheet3!$A$12</definedName>
    <definedName name="__9SoCT05_1">[4]Sheet3!$A$15</definedName>
    <definedName name="__abc123">[1]Sheet3!$A$6</definedName>
    <definedName name="__tr12">[2]DS!$E$5:$E$30</definedName>
    <definedName name="_10SoCT05_2">[3]Sheet3!$A$15</definedName>
    <definedName name="_11SoCT06_1">[4]Sheet3!$A$18</definedName>
    <definedName name="_12SoCT06_2">[3]Sheet3!$A$18</definedName>
    <definedName name="_1SoCT02_1">[4]Sheet3!$A$3</definedName>
    <definedName name="_2SoCT02_2">[3]Sheet3!$A$3</definedName>
    <definedName name="_3SoCT03_1">[4]Sheet3!$A$6</definedName>
    <definedName name="_4SoCT03_2">[3]Sheet3!$A$6</definedName>
    <definedName name="_5SoCT03A_1">[4]Sheet3!$A$9</definedName>
    <definedName name="_6SoCT03A_2">[3]Sheet3!$A$9</definedName>
    <definedName name="_7SoCT04_1">[4]Sheet3!$A$12</definedName>
    <definedName name="_8SoCT04_2">[3]Sheet3!$A$12</definedName>
    <definedName name="_9SoCT05_1">[4]Sheet3!$A$15</definedName>
    <definedName name="_abc123">[1]Sheet3!$A$6</definedName>
    <definedName name="_xlnm._FilterDatabase" localSheetId="0" hidden="1">'INV-'!$32:$35</definedName>
    <definedName name="_xlnm._FilterDatabase" localSheetId="1" hidden="1">PKL!$A$29:$R$35</definedName>
    <definedName name="_Key1" hidden="1">#REF!</definedName>
    <definedName name="_Order1" hidden="1">255</definedName>
    <definedName name="_Sort" hidden="1">#REF!</definedName>
    <definedName name="_tr12">[2]DS!$E$5:$E$30</definedName>
    <definedName name="a">'[5]9'!$P$57</definedName>
    <definedName name="â">[5]DS!$V$4:$V$12</definedName>
    <definedName name="ab">[6]DATA!$A$5:$FP$424</definedName>
    <definedName name="ABC">[1]Sheet3!$A$18</definedName>
    <definedName name="b">[5]DS!$E$5:$F$30</definedName>
    <definedName name="bb">[5]DS!$E$5:$E$30</definedName>
    <definedName name="BH">[7]Sheet3!$A$9</definedName>
    <definedName name="bhh">[8]Sheet3!$A$3</definedName>
    <definedName name="BK">[9]Sheet3!$A$12</definedName>
    <definedName name="bvv">'[5]9'!$T$55</definedName>
    <definedName name="CBP">'[10]6'!$P$57</definedName>
    <definedName name="CHITIETMA">[11]DATA!$B$5:$CV$43</definedName>
    <definedName name="CO">[12]DSNH!$A$2:$F$23</definedName>
    <definedName name="CO.AP">[12]DSNH!$A$2:$F$23</definedName>
    <definedName name="CPBQPAKD1">'[13] 1'!$P$57</definedName>
    <definedName name="CPBQPAKD10">'[13]10'!$P$57</definedName>
    <definedName name="CPBQPAKD11">'[13]11'!$P$57</definedName>
    <definedName name="CPBQPAKD12">'[13]12'!$P$57</definedName>
    <definedName name="CPBQPAKD13">'[13]13'!$P$57</definedName>
    <definedName name="CPBQPAKD14">'[13]14'!$P$57</definedName>
    <definedName name="CPBQPAKD15">'[13]15'!$P$57</definedName>
    <definedName name="CPBQPAKD2">'[13]2'!$P$57</definedName>
    <definedName name="CPBQPAKD3">'[13]3'!$P$57</definedName>
    <definedName name="CPBQPAKD4">'[13]4'!$P$57</definedName>
    <definedName name="CPBQPAKD5">'[13]5'!$P$57</definedName>
    <definedName name="CPBQPAKD6">'[13]6'!$P$57</definedName>
    <definedName name="CPBQPAKD7">'[13]7'!$P$57</definedName>
    <definedName name="CPBQPAKD8">'[13]8'!$P$57</definedName>
    <definedName name="CPBQPAKD9">'[13]9'!$P$57</definedName>
    <definedName name="cx">'[5]7'!$T$55</definedName>
    <definedName name="d">[5]DS!$B$5:$C$30</definedName>
    <definedName name="Đ">[13]DS!$H$5:$J$30</definedName>
    <definedName name="dd">[5]DS!$L$5:$M$30</definedName>
    <definedName name="DFDFDFA">'[10]11'!$T$55</definedName>
    <definedName name="dh">[7]Sheet3!$A$15</definedName>
    <definedName name="e">'[5] 1'!$T$55</definedName>
    <definedName name="Excel_BuiltIn__FilterDatabase">[14]SI!$B$25:$H$27</definedName>
    <definedName name="f">'[5]10'!$T$55</definedName>
    <definedName name="fff">[8]Sheet3!$A$12</definedName>
    <definedName name="g">'[5]11'!$T$55</definedName>
    <definedName name="gg">'[10]14'!$T$55</definedName>
    <definedName name="h">'[5]12'!$T$55</definedName>
    <definedName name="HATMAU">[13]DS!$E$5:$F$30</definedName>
    <definedName name="HATTAO">[13]DS!$B$5:$C$30</definedName>
    <definedName name="HI">'[10]10'!$P$57</definedName>
    <definedName name="HO">[15]DATA!$A$5:$CP$43</definedName>
    <definedName name="HOPCTN">[13]DS!$R$5:$S$8</definedName>
    <definedName name="HQPAKD">'[10]9'!$T$55</definedName>
    <definedName name="HQPAKD1">'[13] 1'!$T$55</definedName>
    <definedName name="HQPAKD10">'[13]10'!$T$55</definedName>
    <definedName name="HQPAKD11">'[13]11'!$T$55</definedName>
    <definedName name="HQPAKD12">'[13]12'!$T$55</definedName>
    <definedName name="HQPAKD13">'[13]13'!$T$55</definedName>
    <definedName name="HQPAKD14">'[13]14'!$T$55</definedName>
    <definedName name="HQPAKD15">'[13]15'!$T$55</definedName>
    <definedName name="HQPAKD2">'[13]2'!$T$57</definedName>
    <definedName name="HQPAKD3">'[13]3'!$T$55</definedName>
    <definedName name="HQPAKD4">'[13]4'!$T$55</definedName>
    <definedName name="HQPAKD5">'[13]5'!$T$55</definedName>
    <definedName name="HQPAKD6">'[13]6'!$T$55</definedName>
    <definedName name="HQPAKD7">'[13]7'!$T$55</definedName>
    <definedName name="HQPAKD8">'[13]8'!$T$55</definedName>
    <definedName name="HQPAKD9">'[13]9'!$T$55</definedName>
    <definedName name="j">'[5]13'!$T$55</definedName>
    <definedName name="KIEUTUI">[13]DS!$T$4:$T$21</definedName>
    <definedName name="LOAIHM">[13]DS!$E$5:$E$30</definedName>
    <definedName name="LOAIHT">[13]DS!$B$5:$B$30</definedName>
    <definedName name="LOAIMCIN">[13]DS!$H$5:$H$30</definedName>
    <definedName name="loainham">[13]DS!$V$4:$V$12</definedName>
    <definedName name="LOAITUI">[13]DS!$N$5:$N$30</definedName>
    <definedName name="LOIGIAY">[13]DS!$L$5:$M$30</definedName>
    <definedName name="MAHANG">[11]DATA!$A$5:$CP$43</definedName>
    <definedName name="Manhua">[13]DS!$U$2:$U$25</definedName>
    <definedName name="mm">[5]DS!$H$5:$H$30</definedName>
    <definedName name="MUCIN">[13]DS!$H$5:$J$30</definedName>
    <definedName name="nn">[5]DS!$B$5:$B$30</definedName>
    <definedName name="_xlnm.Print_Area" localSheetId="0">'INV-'!$A$4:$L$41</definedName>
    <definedName name="_xlnm.Print_Area" localSheetId="1">PKL!$A$4:$M$42</definedName>
    <definedName name="_xlnm.Print_Area" localSheetId="2">SI!$A$2:$L$37</definedName>
    <definedName name="q">'[5]14'!$T$55</definedName>
    <definedName name="qwwee">[10]DS!$H$5:$H$30</definedName>
    <definedName name="Sch" hidden="1">#REF!</definedName>
    <definedName name="SDFSDF">'[10]12'!$T$55</definedName>
    <definedName name="SDFSDFSDF">'[10]8'!$T$55</definedName>
    <definedName name="SoCT02">[16]Sheet3!$A$3</definedName>
    <definedName name="SoCT02_1">[17]Sheet3!$A$3</definedName>
    <definedName name="SoCT02_2">[17]Sheet3!$A$3</definedName>
    <definedName name="SoCT03">[1]Sheet3!$A$6</definedName>
    <definedName name="SoCT03_1">[17]Sheet3!$A$6</definedName>
    <definedName name="SoCT03_2">[17]Sheet3!$A$6</definedName>
    <definedName name="SoCT03A">[1]Sheet3!$A$9</definedName>
    <definedName name="SoCT03A_1">[17]Sheet3!$A$9</definedName>
    <definedName name="SoCT03A_2">[17]Sheet3!$A$9</definedName>
    <definedName name="SoCT04">[1]Sheet3!$A$12</definedName>
    <definedName name="SoCT04_1">[17]Sheet3!$A$12</definedName>
    <definedName name="SoCT04_2">[17]Sheet3!$A$12</definedName>
    <definedName name="SoCT05">[1]Sheet3!$A$15</definedName>
    <definedName name="SoCT05_1">[17]Sheet3!$A$15</definedName>
    <definedName name="SoCT05_2">[17]Sheet3!$A$15</definedName>
    <definedName name="SoCT06">[1]Sheet3!$A$18</definedName>
    <definedName name="SoCT06_1">[17]Sheet3!$A$18</definedName>
    <definedName name="SoCT06_2">[17]Sheet3!$A$18</definedName>
    <definedName name="ss">[5]DS!$N$5:$N$30</definedName>
    <definedName name="tt">'[5]2'!$T$57</definedName>
    <definedName name="TYLETHUHOI">[13]DS!$N$5:$O$30</definedName>
    <definedName name="ư">'[5]15'!$T$55</definedName>
    <definedName name="vc">[5]DS!$T$4:$T$21</definedName>
    <definedName name="vv">'[5]5'!$T$55</definedName>
    <definedName name="ww">'[5]4'!$T$55</definedName>
    <definedName name="xc">'[5]6'!$T$55</definedName>
    <definedName name="y">'[5]3'!$T$55</definedName>
    <definedName name="zx">'[5]8'!$T$55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KELLY-HA</author>
  </authors>
  <commentList>
    <comment ref="C27" authorId="0">
      <text>
        <r>
          <rPr>
            <b/>
            <sz val="9"/>
            <rFont val="Tahoma"/>
            <charset val="134"/>
          </rPr>
          <t xml:space="preserve">POL: code 3 chữ (vd: đi Hong Kong code sẽ là HKG, Shang Hai sẽ là SHA, Taichung sẽ là TXG)
</t>
        </r>
        <r>
          <rPr>
            <sz val="9"/>
            <rFont val="Tahoma"/>
            <charset val="134"/>
          </rPr>
          <t xml:space="preserve">
</t>
        </r>
      </text>
    </comment>
    <comment ref="I27" authorId="0">
      <text>
        <r>
          <rPr>
            <b/>
            <sz val="9"/>
            <rFont val="Tahoma"/>
            <charset val="134"/>
          </rPr>
          <t xml:space="preserve">Đơn vị Kiện: </t>
        </r>
        <r>
          <rPr>
            <sz val="9"/>
            <rFont val="Tahoma"/>
            <charset val="134"/>
          </rPr>
          <t xml:space="preserve">
code 3 ký tự
</t>
        </r>
      </text>
    </comment>
  </commentList>
</comments>
</file>

<file path=xl/sharedStrings.xml><?xml version="1.0" encoding="utf-8"?>
<sst xmlns="http://schemas.openxmlformats.org/spreadsheetml/2006/main" count="185" uniqueCount="113">
  <si>
    <t>COMMERCIAL INVOICE</t>
  </si>
  <si>
    <t xml:space="preserve">INVOICE  NUMBER: </t>
  </si>
  <si>
    <t>27102025-OCEAN</t>
  </si>
  <si>
    <t>PO NO: 840275</t>
  </si>
  <si>
    <t>INVOICE  DATE:</t>
  </si>
  <si>
    <t>PO DATE:</t>
  </si>
  <si>
    <t>SELLER:</t>
  </si>
  <si>
    <t>BUYER:</t>
  </si>
  <si>
    <t>An Trung Industries Company Limited</t>
  </si>
  <si>
    <t>OCEAN STATE JOBBERS INC</t>
  </si>
  <si>
    <t>An Phat High-tech Industrial Zone, Km 47, 5 Highway, Viet Hoa Ward</t>
  </si>
  <si>
    <t xml:space="preserve">375 Commerce Park Rd, North Kingstown, RI 02852, </t>
  </si>
  <si>
    <t>Hai Phong City, Viet Nam</t>
  </si>
  <si>
    <t>United States</t>
  </si>
  <si>
    <t>Tel: 0220.3898.666</t>
  </si>
  <si>
    <t>Tel:</t>
  </si>
  <si>
    <t>Fax:</t>
  </si>
  <si>
    <t>SHIPPER:</t>
  </si>
  <si>
    <t>CONSIGNEE:</t>
  </si>
  <si>
    <t xml:space="preserve">MEANS OF TRANSPORT: </t>
  </si>
  <si>
    <t>By Seaway</t>
  </si>
  <si>
    <t>ON OR ABOUT:</t>
  </si>
  <si>
    <t xml:space="preserve">VESSEL/ VOY NO.: </t>
  </si>
  <si>
    <t>ZIM ARIES 8/E</t>
  </si>
  <si>
    <t>PLACE OF DEPARTURE:</t>
  </si>
  <si>
    <t>Port of Hai phong, Vietnam</t>
  </si>
  <si>
    <t>PLACE OF DESTINATION:</t>
  </si>
  <si>
    <t>BOSTON (MA)</t>
  </si>
  <si>
    <t xml:space="preserve">PAYMENT TERMS: </t>
  </si>
  <si>
    <t>T/T</t>
  </si>
  <si>
    <t>DELIVERY TERMS:</t>
  </si>
  <si>
    <t xml:space="preserve">FOB Port of HAI PHONG (Incoterms 2010) </t>
  </si>
  <si>
    <t>NO.</t>
  </si>
  <si>
    <t xml:space="preserve">PO NO </t>
  </si>
  <si>
    <t>Item No</t>
  </si>
  <si>
    <t>PART CODE</t>
  </si>
  <si>
    <t>DESCRIPTION OF GOODS</t>
  </si>
  <si>
    <t>C/O</t>
  </si>
  <si>
    <t>QUANTITY</t>
  </si>
  <si>
    <t>UNIT</t>
  </si>
  <si>
    <t xml:space="preserve"> FOB PRICE
(USD)</t>
  </si>
  <si>
    <t>AMOUNT -FOB
(USD)</t>
  </si>
  <si>
    <t>SKU#309990</t>
  </si>
  <si>
    <t xml:space="preserve">PLASTIC CUPS WITH LIDS
PP/600ML/20OZ, OD 95 (10g)+ FLAT PET 
LID OD 95 (2g)
50 CUPS WITH LID/ OUTER BAG
10 OUTER BAG/ CARTON </t>
  </si>
  <si>
    <t>Vietnam</t>
  </si>
  <si>
    <t>Set</t>
  </si>
  <si>
    <t>Pcs</t>
  </si>
  <si>
    <t>Total</t>
  </si>
  <si>
    <t xml:space="preserve">Remark: </t>
  </si>
  <si>
    <t>Country of origin: Viet Nam, New 100%</t>
  </si>
  <si>
    <t>AN TRUNG INDUSTRIES CO.,LTD</t>
  </si>
  <si>
    <t xml:space="preserve">HS code: </t>
  </si>
  <si>
    <t>PACKING LIST</t>
  </si>
  <si>
    <t>PO NO: DL250919</t>
  </si>
  <si>
    <t>BUYER: DOGGIELAWN</t>
  </si>
  <si>
    <t>Address: 1110 E 18th St Los Angeles, CA 90021, United States of America</t>
  </si>
  <si>
    <t>Attention to: Ms. Kate Rapp (Operation Manager)</t>
  </si>
  <si>
    <t>Hai Duong City, Hai Duong Province, Viet Nam</t>
  </si>
  <si>
    <t>Cont/Seal no.:</t>
  </si>
  <si>
    <t>LOS ANGELES, CA</t>
  </si>
  <si>
    <t>CONT'S20</t>
  </si>
  <si>
    <t>Cont No</t>
  </si>
  <si>
    <t>TOTAL CARTON</t>
  </si>
  <si>
    <t>NET WEIGHT
 (KGS)</t>
  </si>
  <si>
    <t>GROSS WEIGHT
 (KGS)</t>
  </si>
  <si>
    <t>CBM</t>
  </si>
  <si>
    <t>DL250919</t>
  </si>
  <si>
    <t>DL-TF-MED</t>
  </si>
  <si>
    <t>- Thermoforming Free Tray Medium
- Color: Black
- Label: No
- Packaging: 10 pcs/ plain PE Bag/ Normal
printed brown carton</t>
  </si>
  <si>
    <t>DL-TF-LG</t>
  </si>
  <si>
    <t>- Thermoforming Free Tray Large
- Color: Black
- Label: No
- Packaging: 10 pcs/ plain PE Bag/ Normal
printed brown carton</t>
  </si>
  <si>
    <t>Bill No.</t>
  </si>
  <si>
    <t>Freight Term</t>
  </si>
  <si>
    <t>Type of Bill (chọn loại Bill)</t>
  </si>
  <si>
    <t>Vssl/voy</t>
  </si>
  <si>
    <t>Prepaid</t>
  </si>
  <si>
    <t>Collect</t>
  </si>
  <si>
    <t>Original</t>
  </si>
  <si>
    <t>Surrender</t>
  </si>
  <si>
    <t>Seaway</t>
  </si>
  <si>
    <t>Port of Loading</t>
  </si>
  <si>
    <t>HAIPHONG, VIETNAM</t>
  </si>
  <si>
    <t>x</t>
  </si>
  <si>
    <t>Port of Discharged</t>
  </si>
  <si>
    <t>KATTUPALLI, INDIA</t>
  </si>
  <si>
    <r>
      <rPr>
        <b/>
        <sz val="14"/>
        <color rgb="FFFF0000"/>
        <rFont val="Arial"/>
        <charset val="134"/>
      </rPr>
      <t>SHIPPER:</t>
    </r>
    <r>
      <rPr>
        <b/>
        <sz val="9"/>
        <color indexed="10"/>
        <rFont val="Arial"/>
        <charset val="134"/>
      </rPr>
      <t>(</t>
    </r>
    <r>
      <rPr>
        <b/>
        <i/>
        <sz val="9"/>
        <color indexed="10"/>
        <rFont val="Arial"/>
        <charset val="134"/>
      </rPr>
      <t>c/c đầy đủ Tel/Fax,email,Person contact)</t>
    </r>
  </si>
  <si>
    <t>DESCRIPTION &amp; SHIPPING MARK</t>
  </si>
  <si>
    <t xml:space="preserve">AN TRUNG INDUSTRIES COMPANY LIMITED
AN PHAT HIGH-TECH INDUSTRIAL ZONE, KM 47, 5 HIGHWAY, VIET HOA WARD
HAI DUONG CITY, HAI DUONG PROVINCE, VIET NAM
</t>
  </si>
  <si>
    <t>PLASTIC TV ASSEMBLY COMPONENTS</t>
  </si>
  <si>
    <t>HS CODE: 852990</t>
  </si>
  <si>
    <r>
      <rPr>
        <b/>
        <sz val="14"/>
        <color rgb="FFFF0000"/>
        <rFont val="Arial"/>
        <charset val="134"/>
      </rPr>
      <t>CONSIGNEE:</t>
    </r>
    <r>
      <rPr>
        <b/>
        <sz val="9"/>
        <color indexed="10"/>
        <rFont val="Arial"/>
        <charset val="134"/>
      </rPr>
      <t>(c/c đầy đủ Tel/Fax,email,Person contact)</t>
    </r>
  </si>
  <si>
    <t>COMPETITION TEAM TECHNOLOGY (INDIA) PRIVATE LIMITED
600B, 800B, 900B,INDOSPACE INDUSTRIAL PARK, PANRUTTI VILLAGE ORAGADAM,KANCHIPURAM, TAMILNADU – 631604
IEC: 0414051882 / PAN: 0414051882/ CIN NO: U32109TN2014FTC098477
GSTIN: 33AAFCC9026J1ZN
EMAIL:nagarajan@foxconn.com PHONE: +91 9003240767
EMAIL:sarath.m@foxconn.com PHONE: +91 7904187218
EMAIL:kamal.s@foxconn.com PHONE: +91 9840309620</t>
  </si>
  <si>
    <t xml:space="preserve">INVOICE VALUE: </t>
  </si>
  <si>
    <r>
      <rPr>
        <b/>
        <sz val="14"/>
        <color rgb="FFFF0000"/>
        <rFont val="Arial"/>
        <charset val="134"/>
      </rPr>
      <t>NOTIFY:</t>
    </r>
    <r>
      <rPr>
        <b/>
        <sz val="9"/>
        <color indexed="10"/>
        <rFont val="Arial"/>
        <charset val="134"/>
      </rPr>
      <t>(c/c đầy đủ Tel/Fax,email,Person contact)</t>
    </r>
  </si>
  <si>
    <t>THE SAME AS CONSIGNEE</t>
  </si>
  <si>
    <r>
      <rPr>
        <b/>
        <sz val="8"/>
        <rFont val="Times New Roman"/>
        <charset val="134"/>
      </rPr>
      <t xml:space="preserve"> =&gt; </t>
    </r>
    <r>
      <rPr>
        <b/>
        <u/>
        <sz val="8"/>
        <rFont val="Times New Roman"/>
        <charset val="134"/>
      </rPr>
      <t>Lưu ý:</t>
    </r>
    <r>
      <rPr>
        <b/>
        <sz val="8"/>
        <rFont val="Times New Roman"/>
        <charset val="134"/>
      </rPr>
      <t xml:space="preserve"> hàng đi </t>
    </r>
    <r>
      <rPr>
        <b/>
        <sz val="8"/>
        <color indexed="10"/>
        <rFont val="Times New Roman"/>
        <charset val="134"/>
      </rPr>
      <t>INDIA (</t>
    </r>
    <r>
      <rPr>
        <b/>
        <sz val="8"/>
        <rFont val="Times New Roman"/>
        <charset val="134"/>
      </rPr>
      <t xml:space="preserve"> c/c Postal code &amp; Invoice Value)</t>
    </r>
  </si>
  <si>
    <t>(VÌ UPLOAD CONTAINER TỰ ĐỘNG, pls điền thông tin như mẫu, KHÔNG để KÝ TỰ TRỐNG-ĐẶC BIỆT trước và sau)</t>
  </si>
  <si>
    <t>Ctnr Code</t>
  </si>
  <si>
    <t>POL</t>
  </si>
  <si>
    <t>POD</t>
  </si>
  <si>
    <t>Net weight</t>
  </si>
  <si>
    <t xml:space="preserve">Gross Weight </t>
  </si>
  <si>
    <t>(bỏ)</t>
  </si>
  <si>
    <t xml:space="preserve">Số Kiện </t>
  </si>
  <si>
    <t>Đơn vị</t>
  </si>
  <si>
    <t>WHL seal No</t>
  </si>
  <si>
    <t xml:space="preserve">HS code </t>
  </si>
  <si>
    <t>Measure</t>
  </si>
  <si>
    <t>VGM</t>
  </si>
  <si>
    <t>HPH</t>
  </si>
  <si>
    <t>PALLETS</t>
  </si>
  <si>
    <t>852990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</si>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</sst>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* #,##0_);_(* \(#,##0\);_(* &quot;-&quot;??_);_(@_)"/>
    <numFmt numFmtId="178" formatCode="_(* #,##0.000_);_(* \(#,##0.000\);_(* &quot;-&quot;??_);_(@_)"/>
    <numFmt numFmtId="179" formatCode="_(* #,##0.0000_);_(* \(#,##0.0000\);_(* &quot;-&quot;??_);_(@_)"/>
    <numFmt numFmtId="180" formatCode="d\-mmm\-yyyy"/>
    <numFmt numFmtId="181" formatCode="_-* #,##0_-;\-* #,##0_-;_-* &quot;-&quot;??_-;_-@_-"/>
    <numFmt numFmtId="182" formatCode="0.0000"/>
    <numFmt numFmtId="183" formatCode="_-* #,##0.0_-;\-* #,##0.0_-;_-* &quot;-&quot;??_-;_-@_-"/>
    <numFmt numFmtId="184" formatCode="_-* #,##0.00_-;\-* #,##0.00_-;_-* &quot;-&quot;??_-;_-@_-"/>
    <numFmt numFmtId="185" formatCode="0.000"/>
    <numFmt numFmtId="186" formatCode="_(* #,##0.000_);_(* \(#,##0.000\);_(* &quot;-&quot;???_);_(@_)"/>
    <numFmt numFmtId="187" formatCode="0.000000"/>
  </numFmts>
  <fonts count="7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5"/>
      <color rgb="FFFF0000"/>
      <name val="Arial"/>
      <charset val="134"/>
    </font>
    <font>
      <sz val="11"/>
      <name val="等线"/>
      <charset val="134"/>
      <scheme val="minor"/>
    </font>
    <font>
      <b/>
      <sz val="14"/>
      <color rgb="FFFF0000"/>
      <name val="Arial"/>
      <charset val="134"/>
    </font>
    <font>
      <b/>
      <sz val="8"/>
      <color rgb="FFFF0000"/>
      <name val="Arial"/>
      <charset val="134"/>
    </font>
    <font>
      <sz val="11"/>
      <color theme="9" tint="-0.499984740745262"/>
      <name val="等线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b/>
      <sz val="8"/>
      <name val="Times New Roman"/>
      <charset val="134"/>
    </font>
    <font>
      <b/>
      <i/>
      <u/>
      <sz val="10"/>
      <color rgb="FFFF0000"/>
      <name val="Times New Roman"/>
      <charset val="134"/>
    </font>
    <font>
      <b/>
      <sz val="14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Segoe UI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等线"/>
      <charset val="134"/>
      <scheme val="minor"/>
    </font>
    <font>
      <sz val="11"/>
      <color theme="9" tint="0.799981688894314"/>
      <name val="等线"/>
      <charset val="134"/>
      <scheme val="minor"/>
    </font>
    <font>
      <b/>
      <sz val="13"/>
      <color rgb="FFFF0000"/>
      <name val="等线"/>
      <charset val="134"/>
      <scheme val="minor"/>
    </font>
    <font>
      <b/>
      <sz val="14"/>
      <color theme="9" tint="-0.499984740745262"/>
      <name val="Arial"/>
      <charset val="134"/>
    </font>
    <font>
      <sz val="10"/>
      <color theme="9" tint="-0.499984740745262"/>
      <name val="Times New Roman"/>
      <charset val="134"/>
    </font>
    <font>
      <sz val="8"/>
      <color rgb="FFFF0000"/>
      <name val="等线"/>
      <charset val="134"/>
      <scheme val="minor"/>
    </font>
    <font>
      <sz val="11"/>
      <name val="Times New Roman"/>
      <charset val="134"/>
    </font>
    <font>
      <sz val="11"/>
      <color rgb="FF001A33"/>
      <name val="Segoe UI"/>
      <charset val="134"/>
    </font>
    <font>
      <sz val="12"/>
      <name val="Times New Roman"/>
      <charset val="134"/>
    </font>
    <font>
      <sz val="9"/>
      <color theme="1"/>
      <name val="Times New Roman"/>
      <charset val="134"/>
    </font>
    <font>
      <b/>
      <sz val="26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u/>
      <sz val="10"/>
      <name val="Times New Roman"/>
      <charset val="134"/>
    </font>
    <font>
      <b/>
      <i/>
      <sz val="10"/>
      <name val="Times New Roman"/>
      <charset val="134"/>
    </font>
    <font>
      <sz val="11"/>
      <color rgb="FFFF0000"/>
      <name val="Times New Roman"/>
      <charset val="134"/>
    </font>
    <font>
      <sz val="12"/>
      <name val="Segoe UI"/>
      <charset val="134"/>
    </font>
    <font>
      <b/>
      <u/>
      <sz val="10"/>
      <name val="Times New Roman"/>
      <charset val="134"/>
    </font>
    <font>
      <sz val="11"/>
      <name val="Segoe UI"/>
      <charset val="134"/>
    </font>
    <font>
      <sz val="10"/>
      <color theme="0"/>
      <name val="Times New Roman"/>
      <charset val="134"/>
    </font>
    <font>
      <b/>
      <sz val="12"/>
      <name val="Times New Roman"/>
      <charset val="134"/>
    </font>
    <font>
      <b/>
      <sz val="10"/>
      <color rgb="FFFF0000"/>
      <name val="Times New Roman"/>
      <charset val="134"/>
    </font>
    <font>
      <b/>
      <sz val="11"/>
      <name val="Times New Roman"/>
      <charset val="134"/>
    </font>
    <font>
      <u/>
      <sz val="11"/>
      <name val="Times New Roman"/>
      <charset val="134"/>
    </font>
    <font>
      <b/>
      <sz val="14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.VnTime"/>
      <charset val="134"/>
    </font>
    <font>
      <sz val="10"/>
      <color indexed="8"/>
      <name val="VnBravo Times"/>
      <charset val="134"/>
    </font>
    <font>
      <sz val="11"/>
      <color theme="1"/>
      <name val="等线"/>
      <charset val="186"/>
      <scheme val="minor"/>
    </font>
    <font>
      <sz val="12"/>
      <name val="Arial Narrow"/>
      <charset val="134"/>
    </font>
    <font>
      <b/>
      <sz val="9"/>
      <color indexed="10"/>
      <name val="Arial"/>
      <charset val="134"/>
    </font>
    <font>
      <b/>
      <i/>
      <sz val="9"/>
      <color indexed="10"/>
      <name val="Arial"/>
      <charset val="134"/>
    </font>
    <font>
      <b/>
      <u/>
      <sz val="8"/>
      <name val="Times New Roman"/>
      <charset val="134"/>
    </font>
    <font>
      <b/>
      <sz val="8"/>
      <color indexed="10"/>
      <name val="Times New Roman"/>
      <charset val="134"/>
    </font>
    <font>
      <sz val="9"/>
      <name val="Tahoma"/>
      <charset val="134"/>
    </font>
    <font>
      <b/>
      <sz val="9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0" borderId="5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53" applyNumberFormat="0" applyFill="0" applyAlignment="0" applyProtection="0">
      <alignment vertical="center"/>
    </xf>
    <xf numFmtId="0" fontId="49" fillId="0" borderId="53" applyNumberFormat="0" applyFill="0" applyAlignment="0" applyProtection="0">
      <alignment vertical="center"/>
    </xf>
    <xf numFmtId="0" fontId="50" fillId="0" borderId="5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55" applyNumberFormat="0" applyAlignment="0" applyProtection="0">
      <alignment vertical="center"/>
    </xf>
    <xf numFmtId="0" fontId="52" fillId="12" borderId="56" applyNumberFormat="0" applyAlignment="0" applyProtection="0">
      <alignment vertical="center"/>
    </xf>
    <xf numFmtId="0" fontId="53" fillId="12" borderId="55" applyNumberFormat="0" applyAlignment="0" applyProtection="0">
      <alignment vertical="center"/>
    </xf>
    <xf numFmtId="0" fontId="54" fillId="13" borderId="57" applyNumberFormat="0" applyAlignment="0" applyProtection="0">
      <alignment vertical="center"/>
    </xf>
    <xf numFmtId="0" fontId="55" fillId="0" borderId="58" applyNumberFormat="0" applyFill="0" applyAlignment="0" applyProtection="0">
      <alignment vertical="center"/>
    </xf>
    <xf numFmtId="0" fontId="56" fillId="0" borderId="59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62" fillId="0" borderId="0"/>
    <xf numFmtId="0" fontId="63" fillId="0" borderId="0"/>
    <xf numFmtId="0" fontId="64" fillId="0" borderId="0"/>
    <xf numFmtId="0" fontId="14" fillId="0" borderId="0" applyNumberFormat="0" applyFill="0" applyBorder="0" applyAlignment="0" applyProtection="0"/>
    <xf numFmtId="0" fontId="65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9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1" fillId="3" borderId="5" xfId="0" applyFont="1" applyFill="1" applyBorder="1"/>
    <xf numFmtId="0" fontId="12" fillId="3" borderId="5" xfId="0" applyFont="1" applyFill="1" applyBorder="1"/>
    <xf numFmtId="2" fontId="13" fillId="6" borderId="6" xfId="0" applyNumberFormat="1" applyFont="1" applyFill="1" applyBorder="1" applyAlignment="1">
      <alignment vertical="center" wrapText="1"/>
    </xf>
    <xf numFmtId="0" fontId="14" fillId="0" borderId="6" xfId="0" applyFont="1" applyBorder="1"/>
    <xf numFmtId="176" fontId="8" fillId="0" borderId="6" xfId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176" fontId="3" fillId="0" borderId="6" xfId="1" applyFont="1" applyFill="1" applyBorder="1"/>
    <xf numFmtId="0" fontId="14" fillId="0" borderId="6" xfId="64" applyFont="1" applyBorder="1" applyAlignment="1">
      <alignment vertical="center"/>
    </xf>
    <xf numFmtId="0" fontId="3" fillId="7" borderId="6" xfId="0" applyFont="1" applyFill="1" applyBorder="1"/>
    <xf numFmtId="0" fontId="15" fillId="0" borderId="6" xfId="64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left" vertical="center" wrapText="1"/>
    </xf>
    <xf numFmtId="0" fontId="17" fillId="5" borderId="0" xfId="0" applyFont="1" applyFill="1"/>
    <xf numFmtId="0" fontId="17" fillId="5" borderId="7" xfId="0" applyFont="1" applyFill="1" applyBorder="1"/>
    <xf numFmtId="0" fontId="18" fillId="3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6" fillId="5" borderId="0" xfId="0" applyFont="1" applyFill="1"/>
    <xf numFmtId="0" fontId="6" fillId="5" borderId="7" xfId="0" applyFont="1" applyFill="1" applyBorder="1"/>
    <xf numFmtId="0" fontId="3" fillId="0" borderId="10" xfId="0" applyFont="1" applyBorder="1"/>
    <xf numFmtId="0" fontId="17" fillId="5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19" fillId="5" borderId="0" xfId="0" applyFont="1" applyFill="1"/>
    <xf numFmtId="0" fontId="4" fillId="3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vertical="center"/>
    </xf>
    <xf numFmtId="0" fontId="8" fillId="0" borderId="14" xfId="0" applyFont="1" applyBorder="1"/>
    <xf numFmtId="0" fontId="8" fillId="4" borderId="2" xfId="0" applyFont="1" applyFill="1" applyBorder="1"/>
    <xf numFmtId="0" fontId="8" fillId="0" borderId="2" xfId="0" applyFont="1" applyBorder="1"/>
    <xf numFmtId="0" fontId="8" fillId="0" borderId="12" xfId="0" applyFont="1" applyBorder="1" applyAlignment="1">
      <alignment vertical="center"/>
    </xf>
    <xf numFmtId="0" fontId="9" fillId="4" borderId="12" xfId="0" applyFont="1" applyFill="1" applyBorder="1" applyAlignment="1">
      <alignment horizontal="left" vertical="top" wrapText="1"/>
    </xf>
    <xf numFmtId="0" fontId="6" fillId="2" borderId="0" xfId="0" applyFont="1" applyFill="1"/>
    <xf numFmtId="0" fontId="8" fillId="2" borderId="2" xfId="0" applyFont="1" applyFill="1" applyBorder="1"/>
    <xf numFmtId="0" fontId="8" fillId="4" borderId="12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6" fillId="5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21" fillId="3" borderId="5" xfId="0" applyFont="1" applyFill="1" applyBorder="1"/>
    <xf numFmtId="0" fontId="3" fillId="0" borderId="6" xfId="0" applyFont="1" applyBorder="1"/>
    <xf numFmtId="177" fontId="8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18" fillId="3" borderId="16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/>
    <xf numFmtId="0" fontId="8" fillId="4" borderId="0" xfId="0" applyFont="1" applyFill="1"/>
    <xf numFmtId="0" fontId="8" fillId="4" borderId="12" xfId="0" applyFont="1" applyFill="1" applyBorder="1"/>
    <xf numFmtId="0" fontId="8" fillId="0" borderId="0" xfId="0" applyFont="1"/>
    <xf numFmtId="0" fontId="8" fillId="0" borderId="12" xfId="0" applyFont="1" applyBorder="1"/>
    <xf numFmtId="176" fontId="22" fillId="6" borderId="6" xfId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2" xfId="0" applyFont="1" applyFill="1" applyBorder="1"/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5" borderId="15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49" fontId="14" fillId="0" borderId="6" xfId="64" applyNumberFormat="1" applyFont="1" applyBorder="1" applyAlignment="1">
      <alignment horizontal="center" vertical="center"/>
    </xf>
    <xf numFmtId="178" fontId="8" fillId="0" borderId="6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right" vertical="center"/>
    </xf>
    <xf numFmtId="178" fontId="16" fillId="0" borderId="6" xfId="0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3" fillId="0" borderId="0" xfId="0" applyFont="1"/>
    <xf numFmtId="0" fontId="17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0" fillId="0" borderId="0" xfId="0" applyNumberFormat="1"/>
    <xf numFmtId="0" fontId="8" fillId="0" borderId="0" xfId="0" applyFont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76" fontId="0" fillId="0" borderId="6" xfId="0" applyNumberFormat="1" applyBorder="1"/>
    <xf numFmtId="179" fontId="16" fillId="0" borderId="6" xfId="0" applyNumberFormat="1" applyFont="1" applyBorder="1" applyAlignment="1">
      <alignment horizontal="left" vertical="center" wrapText="1"/>
    </xf>
    <xf numFmtId="0" fontId="24" fillId="8" borderId="0" xfId="56" applyFont="1" applyFill="1"/>
    <xf numFmtId="0" fontId="8" fillId="8" borderId="0" xfId="56" applyFont="1" applyFill="1"/>
    <xf numFmtId="0" fontId="25" fillId="0" borderId="0" xfId="56" applyFont="1" applyAlignment="1">
      <alignment horizontal="center"/>
    </xf>
    <xf numFmtId="0" fontId="25" fillId="0" borderId="0" xfId="56" applyFont="1"/>
    <xf numFmtId="0" fontId="8" fillId="0" borderId="0" xfId="56" applyFont="1" applyAlignment="1">
      <alignment horizontal="left"/>
    </xf>
    <xf numFmtId="0" fontId="8" fillId="0" borderId="0" xfId="56" applyFont="1"/>
    <xf numFmtId="1" fontId="8" fillId="0" borderId="0" xfId="56" applyNumberFormat="1" applyFont="1" applyAlignment="1">
      <alignment horizontal="center" vertical="center"/>
    </xf>
    <xf numFmtId="177" fontId="8" fillId="0" borderId="0" xfId="49" applyNumberFormat="1" applyFont="1"/>
    <xf numFmtId="0" fontId="8" fillId="0" borderId="0" xfId="56" applyFont="1" applyAlignment="1">
      <alignment horizontal="center" vertical="center"/>
    </xf>
    <xf numFmtId="0" fontId="8" fillId="2" borderId="0" xfId="56" applyFont="1" applyFill="1"/>
    <xf numFmtId="0" fontId="26" fillId="0" borderId="25" xfId="63" applyFont="1" applyBorder="1" applyAlignment="1">
      <alignment horizontal="center" vertical="center"/>
    </xf>
    <xf numFmtId="0" fontId="26" fillId="0" borderId="26" xfId="63" applyFont="1" applyBorder="1" applyAlignment="1">
      <alignment horizontal="center" vertical="center"/>
    </xf>
    <xf numFmtId="0" fontId="27" fillId="0" borderId="27" xfId="63" applyFont="1" applyFill="1" applyBorder="1" applyAlignment="1">
      <alignment horizontal="left"/>
    </xf>
    <xf numFmtId="0" fontId="27" fillId="0" borderId="0" xfId="63" applyFont="1" applyFill="1" applyBorder="1" applyAlignment="1">
      <alignment horizontal="center"/>
    </xf>
    <xf numFmtId="1" fontId="7" fillId="0" borderId="0" xfId="63" applyNumberFormat="1" applyFont="1" applyFill="1" applyBorder="1" applyAlignment="1">
      <alignment horizontal="left"/>
    </xf>
    <xf numFmtId="0" fontId="27" fillId="0" borderId="0" xfId="63" applyFont="1" applyFill="1" applyBorder="1" applyAlignment="1">
      <alignment horizontal="left"/>
    </xf>
    <xf numFmtId="0" fontId="27" fillId="0" borderId="28" xfId="63" applyFont="1" applyFill="1" applyBorder="1" applyAlignment="1">
      <alignment horizontal="left"/>
    </xf>
    <xf numFmtId="0" fontId="27" fillId="0" borderId="29" xfId="63" applyFont="1" applyFill="1" applyBorder="1" applyAlignment="1">
      <alignment horizontal="center"/>
    </xf>
    <xf numFmtId="180" fontId="7" fillId="0" borderId="29" xfId="63" applyNumberFormat="1" applyFont="1" applyFill="1" applyBorder="1" applyAlignment="1">
      <alignment horizontal="left"/>
    </xf>
    <xf numFmtId="0" fontId="27" fillId="0" borderId="29" xfId="63" applyFont="1" applyFill="1" applyBorder="1" applyAlignment="1">
      <alignment horizontal="left"/>
    </xf>
    <xf numFmtId="0" fontId="27" fillId="0" borderId="0" xfId="63" applyFont="1" applyFill="1" applyBorder="1"/>
    <xf numFmtId="0" fontId="27" fillId="0" borderId="0" xfId="63" applyFont="1" applyFill="1" applyBorder="1" applyAlignment="1"/>
    <xf numFmtId="0" fontId="28" fillId="0" borderId="27" xfId="65" applyFont="1" applyFill="1" applyBorder="1" applyAlignment="1">
      <alignment horizontal="left"/>
    </xf>
    <xf numFmtId="0" fontId="28" fillId="0" borderId="0" xfId="65" applyFont="1" applyFill="1" applyBorder="1" applyAlignment="1">
      <alignment horizontal="center"/>
    </xf>
    <xf numFmtId="0" fontId="28" fillId="0" borderId="0" xfId="65" applyFont="1" applyFill="1" applyBorder="1" applyAlignment="1"/>
    <xf numFmtId="0" fontId="28" fillId="0" borderId="27" xfId="63" applyFont="1" applyFill="1" applyBorder="1" applyAlignment="1">
      <alignment horizontal="left"/>
    </xf>
    <xf numFmtId="0" fontId="28" fillId="0" borderId="0" xfId="63" applyFont="1" applyFill="1" applyBorder="1" applyAlignment="1">
      <alignment horizontal="center"/>
    </xf>
    <xf numFmtId="0" fontId="28" fillId="0" borderId="0" xfId="63" applyFont="1" applyFill="1" applyBorder="1" applyAlignment="1"/>
    <xf numFmtId="0" fontId="28" fillId="0" borderId="28" xfId="63" applyFont="1" applyFill="1" applyBorder="1" applyAlignment="1">
      <alignment horizontal="left"/>
    </xf>
    <xf numFmtId="0" fontId="28" fillId="0" borderId="29" xfId="63" applyFont="1" applyFill="1" applyBorder="1" applyAlignment="1">
      <alignment horizontal="center"/>
    </xf>
    <xf numFmtId="0" fontId="28" fillId="0" borderId="29" xfId="63" applyFont="1" applyFill="1" applyBorder="1" applyAlignment="1"/>
    <xf numFmtId="0" fontId="28" fillId="0" borderId="28" xfId="65" applyFont="1" applyFill="1" applyBorder="1" applyAlignment="1">
      <alignment horizontal="left"/>
    </xf>
    <xf numFmtId="0" fontId="28" fillId="0" borderId="29" xfId="65" applyFont="1" applyFill="1" applyBorder="1" applyAlignment="1">
      <alignment horizontal="center"/>
    </xf>
    <xf numFmtId="0" fontId="28" fillId="0" borderId="29" xfId="65" applyFont="1" applyFill="1" applyBorder="1" applyAlignment="1"/>
    <xf numFmtId="0" fontId="7" fillId="0" borderId="0" xfId="63" applyFont="1" applyFill="1" applyBorder="1" applyAlignment="1">
      <alignment horizontal="left"/>
    </xf>
    <xf numFmtId="180" fontId="7" fillId="6" borderId="0" xfId="63" applyNumberFormat="1" applyFont="1" applyFill="1" applyBorder="1" applyAlignment="1">
      <alignment horizontal="left"/>
    </xf>
    <xf numFmtId="14" fontId="27" fillId="0" borderId="0" xfId="63" applyNumberFormat="1" applyFont="1" applyFill="1" applyBorder="1"/>
    <xf numFmtId="0" fontId="27" fillId="0" borderId="27" xfId="63" applyFont="1" applyFill="1" applyBorder="1"/>
    <xf numFmtId="0" fontId="8" fillId="0" borderId="0" xfId="63" applyFont="1" applyFill="1" applyBorder="1" applyAlignment="1">
      <alignment horizontal="center" vertical="center"/>
    </xf>
    <xf numFmtId="180" fontId="7" fillId="0" borderId="0" xfId="63" applyNumberFormat="1" applyFont="1" applyFill="1" applyBorder="1" applyAlignment="1">
      <alignment horizontal="left"/>
    </xf>
    <xf numFmtId="0" fontId="27" fillId="0" borderId="27" xfId="63" applyFont="1" applyFill="1" applyBorder="1" applyAlignment="1">
      <alignment horizontal="center"/>
    </xf>
    <xf numFmtId="2" fontId="7" fillId="9" borderId="30" xfId="63" applyNumberFormat="1" applyFont="1" applyFill="1" applyBorder="1" applyAlignment="1">
      <alignment horizontal="center" vertical="center" wrapText="1"/>
    </xf>
    <xf numFmtId="2" fontId="7" fillId="9" borderId="6" xfId="63" applyNumberFormat="1" applyFont="1" applyFill="1" applyBorder="1" applyAlignment="1">
      <alignment horizontal="center" vertical="center" wrapText="1"/>
    </xf>
    <xf numFmtId="2" fontId="7" fillId="9" borderId="31" xfId="63" applyNumberFormat="1" applyFont="1" applyFill="1" applyBorder="1" applyAlignment="1">
      <alignment horizontal="center" vertical="center" wrapText="1"/>
    </xf>
    <xf numFmtId="0" fontId="8" fillId="0" borderId="30" xfId="63" applyFont="1" applyFill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8" fillId="6" borderId="6" xfId="56" applyFont="1" applyFill="1" applyBorder="1" applyAlignment="1">
      <alignment horizontal="center" vertical="center"/>
    </xf>
    <xf numFmtId="1" fontId="8" fillId="6" borderId="6" xfId="66" applyNumberFormat="1" applyFont="1" applyFill="1" applyBorder="1" applyAlignment="1">
      <alignment horizontal="center" vertical="center"/>
    </xf>
    <xf numFmtId="0" fontId="8" fillId="6" borderId="6" xfId="56" applyFont="1" applyFill="1" applyBorder="1" applyAlignment="1">
      <alignment horizontal="center" vertical="center" wrapText="1"/>
    </xf>
    <xf numFmtId="1" fontId="8" fillId="6" borderId="6" xfId="66" applyNumberFormat="1" applyFont="1" applyFill="1" applyBorder="1" applyAlignment="1">
      <alignment horizontal="center" vertical="center" wrapText="1"/>
    </xf>
    <xf numFmtId="0" fontId="7" fillId="0" borderId="32" xfId="56" applyFont="1" applyBorder="1" applyAlignment="1">
      <alignment horizontal="center" vertical="center"/>
    </xf>
    <xf numFmtId="0" fontId="7" fillId="0" borderId="33" xfId="56" applyFont="1" applyBorder="1" applyAlignment="1">
      <alignment horizontal="center" vertical="center"/>
    </xf>
    <xf numFmtId="0" fontId="29" fillId="0" borderId="34" xfId="62" applyFont="1" applyBorder="1" applyAlignment="1">
      <alignment horizontal="left" vertical="center"/>
    </xf>
    <xf numFmtId="0" fontId="29" fillId="0" borderId="35" xfId="62" applyFont="1" applyBorder="1" applyAlignment="1">
      <alignment horizontal="left" vertical="center"/>
    </xf>
    <xf numFmtId="0" fontId="29" fillId="0" borderId="35" xfId="62" applyFont="1" applyBorder="1" applyAlignment="1">
      <alignment horizontal="center" vertical="center"/>
    </xf>
    <xf numFmtId="0" fontId="8" fillId="0" borderId="27" xfId="56" applyFont="1" applyBorder="1" applyAlignment="1">
      <alignment horizontal="left" vertical="center"/>
    </xf>
    <xf numFmtId="0" fontId="8" fillId="0" borderId="0" xfId="56" applyFont="1" applyAlignment="1">
      <alignment horizontal="left" vertical="center"/>
    </xf>
    <xf numFmtId="0" fontId="25" fillId="0" borderId="27" xfId="56" applyFont="1" applyBorder="1" applyAlignment="1">
      <alignment horizontal="center"/>
    </xf>
    <xf numFmtId="0" fontId="25" fillId="0" borderId="36" xfId="56" applyFont="1" applyBorder="1" applyAlignment="1">
      <alignment horizontal="center"/>
    </xf>
    <xf numFmtId="0" fontId="25" fillId="0" borderId="37" xfId="56" applyFont="1" applyBorder="1" applyAlignment="1">
      <alignment horizontal="center"/>
    </xf>
    <xf numFmtId="0" fontId="25" fillId="0" borderId="37" xfId="56" applyFont="1" applyBorder="1"/>
    <xf numFmtId="0" fontId="8" fillId="0" borderId="0" xfId="63" applyFont="1" applyFill="1" applyBorder="1" applyAlignment="1"/>
    <xf numFmtId="0" fontId="7" fillId="0" borderId="38" xfId="63" applyFont="1" applyFill="1" applyBorder="1" applyAlignment="1">
      <alignment horizontal="left"/>
    </xf>
    <xf numFmtId="177" fontId="8" fillId="0" borderId="0" xfId="49" applyNumberFormat="1" applyFont="1" applyBorder="1"/>
    <xf numFmtId="49" fontId="7" fillId="0" borderId="29" xfId="63" applyNumberFormat="1" applyFont="1" applyFill="1" applyBorder="1" applyAlignment="1">
      <alignment horizontal="left"/>
    </xf>
    <xf numFmtId="0" fontId="8" fillId="0" borderId="29" xfId="63" applyFont="1" applyFill="1" applyBorder="1"/>
    <xf numFmtId="177" fontId="8" fillId="0" borderId="29" xfId="49" applyNumberFormat="1" applyFont="1" applyBorder="1"/>
    <xf numFmtId="0" fontId="8" fillId="0" borderId="0" xfId="63" applyFont="1" applyFill="1" applyBorder="1" applyAlignment="1">
      <alignment horizontal="left"/>
    </xf>
    <xf numFmtId="0" fontId="8" fillId="0" borderId="0" xfId="63" applyFont="1" applyFill="1" applyBorder="1"/>
    <xf numFmtId="0" fontId="7" fillId="0" borderId="39" xfId="63" applyFont="1" applyFill="1" applyBorder="1"/>
    <xf numFmtId="0" fontId="30" fillId="0" borderId="0" xfId="63" applyFont="1" applyFill="1" applyBorder="1" applyAlignment="1">
      <alignment horizontal="left"/>
    </xf>
    <xf numFmtId="0" fontId="7" fillId="0" borderId="38" xfId="63" applyFont="1" applyFill="1" applyBorder="1"/>
    <xf numFmtId="0" fontId="8" fillId="0" borderId="0" xfId="65" applyFont="1" applyFill="1" applyBorder="1" applyAlignment="1">
      <alignment horizontal="left"/>
    </xf>
    <xf numFmtId="0" fontId="8" fillId="0" borderId="0" xfId="65" applyFont="1" applyFill="1" applyBorder="1" applyAlignment="1"/>
    <xf numFmtId="0" fontId="8" fillId="0" borderId="38" xfId="63" applyFont="1" applyFill="1" applyBorder="1"/>
    <xf numFmtId="0" fontId="8" fillId="0" borderId="29" xfId="63" applyFont="1" applyFill="1" applyBorder="1" applyAlignment="1">
      <alignment horizontal="left"/>
    </xf>
    <xf numFmtId="0" fontId="8" fillId="0" borderId="29" xfId="63" applyFont="1" applyFill="1" applyBorder="1" applyAlignment="1"/>
    <xf numFmtId="0" fontId="8" fillId="0" borderId="40" xfId="63" applyFont="1" applyFill="1" applyBorder="1"/>
    <xf numFmtId="0" fontId="28" fillId="0" borderId="38" xfId="63" applyFont="1" applyFill="1" applyBorder="1"/>
    <xf numFmtId="0" fontId="8" fillId="0" borderId="29" xfId="65" applyFont="1" applyFill="1" applyBorder="1" applyAlignment="1">
      <alignment horizontal="left"/>
    </xf>
    <xf numFmtId="0" fontId="8" fillId="0" borderId="29" xfId="65" applyFont="1" applyFill="1" applyBorder="1" applyAlignment="1"/>
    <xf numFmtId="0" fontId="8" fillId="0" borderId="41" xfId="63" applyFont="1" applyFill="1" applyBorder="1"/>
    <xf numFmtId="177" fontId="7" fillId="0" borderId="0" xfId="49" applyNumberFormat="1" applyFont="1" applyFill="1" applyBorder="1" applyAlignment="1">
      <alignment horizontal="left" vertical="center"/>
    </xf>
    <xf numFmtId="15" fontId="7" fillId="0" borderId="0" xfId="63" applyNumberFormat="1" applyFont="1" applyFill="1" applyBorder="1" applyAlignment="1">
      <alignment horizontal="left"/>
    </xf>
    <xf numFmtId="0" fontId="8" fillId="0" borderId="42" xfId="63" applyFont="1" applyFill="1" applyBorder="1" applyAlignment="1">
      <alignment horizontal="center"/>
    </xf>
    <xf numFmtId="0" fontId="31" fillId="0" borderId="0" xfId="56" applyFont="1" applyAlignment="1">
      <alignment vertical="center"/>
    </xf>
    <xf numFmtId="0" fontId="31" fillId="0" borderId="0" xfId="56" applyFont="1" applyAlignment="1">
      <alignment horizontal="left" vertical="center" wrapText="1"/>
    </xf>
    <xf numFmtId="0" fontId="8" fillId="0" borderId="42" xfId="63" applyFont="1" applyFill="1" applyBorder="1" applyAlignment="1">
      <alignment horizontal="right"/>
    </xf>
    <xf numFmtId="0" fontId="22" fillId="0" borderId="0" xfId="56" applyFont="1" applyAlignment="1">
      <alignment vertical="center"/>
    </xf>
    <xf numFmtId="0" fontId="22" fillId="0" borderId="0" xfId="56" applyFont="1" applyAlignment="1">
      <alignment horizontal="left" vertical="center" wrapText="1"/>
    </xf>
    <xf numFmtId="0" fontId="8" fillId="0" borderId="42" xfId="63" applyFont="1" applyFill="1" applyBorder="1"/>
    <xf numFmtId="0" fontId="7" fillId="0" borderId="42" xfId="63" applyFont="1" applyFill="1" applyBorder="1" applyAlignment="1">
      <alignment horizontal="center"/>
    </xf>
    <xf numFmtId="0" fontId="7" fillId="0" borderId="42" xfId="63" applyFont="1" applyFill="1" applyBorder="1" applyAlignment="1"/>
    <xf numFmtId="0" fontId="7" fillId="0" borderId="43" xfId="63" applyFont="1" applyFill="1" applyBorder="1" applyAlignment="1"/>
    <xf numFmtId="0" fontId="32" fillId="0" borderId="0" xfId="56" applyFont="1" applyAlignment="1">
      <alignment vertical="center"/>
    </xf>
    <xf numFmtId="0" fontId="32" fillId="0" borderId="0" xfId="56" applyFont="1" applyAlignment="1">
      <alignment vertical="center" wrapText="1"/>
    </xf>
    <xf numFmtId="2" fontId="7" fillId="9" borderId="44" xfId="63" applyNumberFormat="1" applyFont="1" applyFill="1" applyBorder="1" applyAlignment="1">
      <alignment horizontal="center" vertical="center" wrapText="1"/>
    </xf>
    <xf numFmtId="177" fontId="7" fillId="9" borderId="6" xfId="49" applyNumberFormat="1" applyFont="1" applyFill="1" applyBorder="1" applyAlignment="1">
      <alignment horizontal="center" vertical="center" wrapText="1"/>
    </xf>
    <xf numFmtId="0" fontId="33" fillId="0" borderId="6" xfId="68" applyFont="1" applyFill="1" applyBorder="1" applyAlignment="1">
      <alignment horizontal="center" vertical="center"/>
    </xf>
    <xf numFmtId="2" fontId="8" fillId="9" borderId="6" xfId="63" applyNumberFormat="1" applyFont="1" applyFill="1" applyBorder="1" applyAlignment="1">
      <alignment horizontal="center" vertical="center" wrapText="1"/>
    </xf>
    <xf numFmtId="0" fontId="8" fillId="6" borderId="6" xfId="68" applyFont="1" applyFill="1" applyBorder="1" applyAlignment="1">
      <alignment vertical="center" wrapText="1"/>
    </xf>
    <xf numFmtId="1" fontId="8" fillId="0" borderId="6" xfId="63" applyNumberFormat="1" applyFont="1" applyFill="1" applyBorder="1" applyAlignment="1">
      <alignment horizontal="center" vertical="center"/>
    </xf>
    <xf numFmtId="181" fontId="8" fillId="0" borderId="6" xfId="49" applyNumberFormat="1" applyFont="1" applyFill="1" applyBorder="1" applyAlignment="1">
      <alignment horizontal="center" vertical="center"/>
    </xf>
    <xf numFmtId="2" fontId="8" fillId="0" borderId="6" xfId="63" applyNumberFormat="1" applyFont="1" applyFill="1" applyBorder="1" applyAlignment="1">
      <alignment horizontal="center" vertical="center" wrapText="1"/>
    </xf>
    <xf numFmtId="2" fontId="8" fillId="0" borderId="6" xfId="63" applyNumberFormat="1" applyFont="1" applyFill="1" applyBorder="1" applyAlignment="1">
      <alignment horizontal="left" vertical="center" wrapText="1"/>
    </xf>
    <xf numFmtId="182" fontId="8" fillId="0" borderId="6" xfId="56" applyNumberFormat="1" applyFont="1" applyBorder="1" applyAlignment="1">
      <alignment horizontal="left" vertical="center"/>
    </xf>
    <xf numFmtId="0" fontId="7" fillId="0" borderId="45" xfId="56" applyFont="1" applyBorder="1" applyAlignment="1">
      <alignment horizontal="center" vertical="center"/>
    </xf>
    <xf numFmtId="181" fontId="7" fillId="0" borderId="6" xfId="49" applyNumberFormat="1" applyFont="1" applyFill="1" applyBorder="1" applyAlignment="1">
      <alignment horizontal="center" vertical="center"/>
    </xf>
    <xf numFmtId="0" fontId="8" fillId="0" borderId="35" xfId="56" applyFont="1" applyBorder="1" applyAlignment="1">
      <alignment horizontal="center" vertical="center"/>
    </xf>
    <xf numFmtId="1" fontId="8" fillId="0" borderId="35" xfId="56" applyNumberFormat="1" applyFont="1" applyBorder="1" applyAlignment="1">
      <alignment horizontal="center" vertical="center"/>
    </xf>
    <xf numFmtId="0" fontId="7" fillId="0" borderId="35" xfId="62" applyFont="1" applyBorder="1" applyAlignment="1">
      <alignment horizontal="center" vertical="center"/>
    </xf>
    <xf numFmtId="176" fontId="8" fillId="0" borderId="0" xfId="49" applyFont="1" applyBorder="1" applyAlignment="1">
      <alignment horizontal="center" vertical="center"/>
    </xf>
    <xf numFmtId="177" fontId="8" fillId="0" borderId="0" xfId="49" applyNumberFormat="1" applyFont="1" applyBorder="1" applyAlignment="1">
      <alignment horizontal="center" vertical="center"/>
    </xf>
    <xf numFmtId="0" fontId="8" fillId="0" borderId="37" xfId="56" applyFont="1" applyBorder="1" applyAlignment="1">
      <alignment horizontal="left"/>
    </xf>
    <xf numFmtId="0" fontId="8" fillId="0" borderId="37" xfId="56" applyFont="1" applyBorder="1"/>
    <xf numFmtId="1" fontId="8" fillId="0" borderId="37" xfId="56" applyNumberFormat="1" applyFont="1" applyBorder="1" applyAlignment="1">
      <alignment horizontal="center" vertical="center"/>
    </xf>
    <xf numFmtId="177" fontId="8" fillId="0" borderId="37" xfId="49" applyNumberFormat="1" applyFont="1" applyBorder="1"/>
    <xf numFmtId="0" fontId="26" fillId="0" borderId="46" xfId="63" applyFont="1" applyBorder="1" applyAlignment="1">
      <alignment horizontal="center" vertical="center"/>
    </xf>
    <xf numFmtId="177" fontId="8" fillId="0" borderId="0" xfId="49" applyNumberFormat="1" applyFont="1" applyFill="1" applyBorder="1"/>
    <xf numFmtId="177" fontId="8" fillId="0" borderId="0" xfId="49" applyNumberFormat="1" applyFont="1" applyFill="1" applyBorder="1" applyAlignment="1">
      <alignment horizontal="center" vertical="center"/>
    </xf>
    <xf numFmtId="177" fontId="8" fillId="0" borderId="29" xfId="49" applyNumberFormat="1" applyFont="1" applyFill="1" applyBorder="1"/>
    <xf numFmtId="177" fontId="8" fillId="0" borderId="35" xfId="49" applyNumberFormat="1" applyFont="1" applyFill="1" applyBorder="1"/>
    <xf numFmtId="177" fontId="8" fillId="0" borderId="35" xfId="49" applyNumberFormat="1" applyFont="1" applyFill="1" applyBorder="1" applyAlignment="1">
      <alignment horizontal="center" vertical="center"/>
    </xf>
    <xf numFmtId="177" fontId="8" fillId="0" borderId="29" xfId="49" applyNumberFormat="1" applyFont="1" applyFill="1" applyBorder="1" applyAlignment="1">
      <alignment horizontal="center" vertical="center"/>
    </xf>
    <xf numFmtId="0" fontId="8" fillId="0" borderId="0" xfId="63" applyFont="1" applyFill="1" applyBorder="1" applyAlignment="1">
      <alignment vertical="center"/>
    </xf>
    <xf numFmtId="0" fontId="34" fillId="0" borderId="0" xfId="56" applyFont="1" applyAlignment="1">
      <alignment vertical="center"/>
    </xf>
    <xf numFmtId="0" fontId="34" fillId="0" borderId="0" xfId="56" applyFont="1" applyAlignment="1">
      <alignment vertical="center" wrapText="1"/>
    </xf>
    <xf numFmtId="0" fontId="35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8" fillId="0" borderId="29" xfId="63" applyFont="1" applyFill="1" applyBorder="1" applyAlignment="1">
      <alignment vertical="center"/>
    </xf>
    <xf numFmtId="0" fontId="7" fillId="0" borderId="29" xfId="63" applyFont="1" applyFill="1" applyBorder="1" applyAlignment="1">
      <alignment vertical="center"/>
    </xf>
    <xf numFmtId="2" fontId="7" fillId="9" borderId="47" xfId="63" applyNumberFormat="1" applyFont="1" applyFill="1" applyBorder="1" applyAlignment="1">
      <alignment horizontal="center" vertical="center" wrapText="1"/>
    </xf>
    <xf numFmtId="2" fontId="7" fillId="9" borderId="45" xfId="63" applyNumberFormat="1" applyFont="1" applyFill="1" applyBorder="1" applyAlignment="1">
      <alignment horizontal="center" vertical="center" wrapText="1"/>
    </xf>
    <xf numFmtId="182" fontId="8" fillId="0" borderId="6" xfId="56" applyNumberFormat="1" applyFont="1" applyBorder="1" applyAlignment="1">
      <alignment horizontal="center" vertical="center"/>
    </xf>
    <xf numFmtId="0" fontId="8" fillId="0" borderId="6" xfId="66" applyNumberFormat="1" applyFont="1" applyFill="1" applyBorder="1" applyAlignment="1">
      <alignment horizontal="center" vertical="center"/>
    </xf>
    <xf numFmtId="176" fontId="8" fillId="0" borderId="6" xfId="49" applyFont="1" applyFill="1" applyBorder="1" applyAlignment="1">
      <alignment horizontal="center" vertical="center"/>
    </xf>
    <xf numFmtId="0" fontId="7" fillId="0" borderId="6" xfId="56" applyFont="1" applyBorder="1" applyAlignment="1">
      <alignment horizontal="center" vertical="center"/>
    </xf>
    <xf numFmtId="183" fontId="7" fillId="0" borderId="6" xfId="49" applyNumberFormat="1" applyFont="1" applyFill="1" applyBorder="1" applyAlignment="1">
      <alignment horizontal="center" vertical="center"/>
    </xf>
    <xf numFmtId="184" fontId="7" fillId="0" borderId="6" xfId="49" applyNumberFormat="1" applyFont="1" applyFill="1" applyBorder="1" applyAlignment="1">
      <alignment horizontal="center" vertical="center"/>
    </xf>
    <xf numFmtId="0" fontId="7" fillId="0" borderId="35" xfId="62" applyFont="1" applyBorder="1" applyAlignment="1">
      <alignment horizontal="left" vertical="center"/>
    </xf>
    <xf numFmtId="0" fontId="7" fillId="0" borderId="35" xfId="62" applyFont="1" applyBorder="1" applyAlignment="1">
      <alignment vertical="center"/>
    </xf>
    <xf numFmtId="0" fontId="36" fillId="0" borderId="0" xfId="62" applyFont="1" applyAlignment="1">
      <alignment horizontal="left" vertical="center"/>
    </xf>
    <xf numFmtId="0" fontId="8" fillId="0" borderId="37" xfId="56" applyFont="1" applyBorder="1" applyAlignment="1">
      <alignment horizontal="center" vertical="center"/>
    </xf>
    <xf numFmtId="177" fontId="8" fillId="0" borderId="48" xfId="49" applyNumberFormat="1" applyFont="1" applyFill="1" applyBorder="1"/>
    <xf numFmtId="49" fontId="8" fillId="2" borderId="0" xfId="56" applyNumberFormat="1" applyFont="1" applyFill="1"/>
    <xf numFmtId="177" fontId="8" fillId="0" borderId="49" xfId="49" applyNumberFormat="1" applyFont="1" applyFill="1" applyBorder="1"/>
    <xf numFmtId="177" fontId="8" fillId="0" borderId="50" xfId="49" applyNumberFormat="1" applyFont="1" applyFill="1" applyBorder="1"/>
    <xf numFmtId="0" fontId="8" fillId="0" borderId="48" xfId="63" applyFont="1" applyFill="1" applyBorder="1"/>
    <xf numFmtId="0" fontId="8" fillId="0" borderId="48" xfId="63" applyFont="1" applyFill="1" applyBorder="1" applyAlignment="1">
      <alignment vertical="center"/>
    </xf>
    <xf numFmtId="0" fontId="7" fillId="0" borderId="48" xfId="63" applyFont="1" applyFill="1" applyBorder="1" applyAlignment="1">
      <alignment vertical="center"/>
    </xf>
    <xf numFmtId="0" fontId="8" fillId="2" borderId="0" xfId="56" applyFont="1" applyFill="1" applyAlignment="1">
      <alignment horizontal="center" vertical="center"/>
    </xf>
    <xf numFmtId="176" fontId="8" fillId="0" borderId="47" xfId="49" applyFont="1" applyFill="1" applyBorder="1" applyAlignment="1">
      <alignment horizontal="center" vertical="center"/>
    </xf>
    <xf numFmtId="182" fontId="8" fillId="0" borderId="0" xfId="56" applyNumberFormat="1" applyFont="1" applyAlignment="1">
      <alignment horizontal="center" vertical="center"/>
    </xf>
    <xf numFmtId="182" fontId="8" fillId="2" borderId="0" xfId="56" applyNumberFormat="1" applyFont="1" applyFill="1" applyAlignment="1">
      <alignment horizontal="center" vertical="center"/>
    </xf>
    <xf numFmtId="184" fontId="7" fillId="0" borderId="47" xfId="49" applyNumberFormat="1" applyFont="1" applyFill="1" applyBorder="1" applyAlignment="1">
      <alignment horizontal="center" vertical="center"/>
    </xf>
    <xf numFmtId="2" fontId="8" fillId="0" borderId="0" xfId="56" applyNumberFormat="1" applyFont="1" applyAlignment="1">
      <alignment horizontal="center" vertical="center"/>
    </xf>
    <xf numFmtId="185" fontId="37" fillId="2" borderId="0" xfId="56" applyNumberFormat="1" applyFont="1" applyFill="1" applyAlignment="1">
      <alignment horizontal="center" vertical="center"/>
    </xf>
    <xf numFmtId="0" fontId="8" fillId="8" borderId="0" xfId="56" applyFont="1" applyFill="1" applyAlignment="1">
      <alignment horizontal="center" vertical="center"/>
    </xf>
    <xf numFmtId="0" fontId="7" fillId="0" borderId="49" xfId="62" applyFont="1" applyBorder="1" applyAlignment="1">
      <alignment vertical="center"/>
    </xf>
    <xf numFmtId="0" fontId="8" fillId="0" borderId="48" xfId="56" applyFont="1" applyBorder="1" applyAlignment="1">
      <alignment horizontal="center" vertical="center"/>
    </xf>
    <xf numFmtId="0" fontId="8" fillId="0" borderId="48" xfId="56" applyFont="1" applyBorder="1"/>
    <xf numFmtId="0" fontId="8" fillId="0" borderId="51" xfId="56" applyFont="1" applyBorder="1"/>
    <xf numFmtId="0" fontId="8" fillId="2" borderId="0" xfId="56" applyFont="1" applyFill="1" applyAlignment="1">
      <alignment horizontal="center" vertical="center" wrapText="1"/>
    </xf>
    <xf numFmtId="0" fontId="8" fillId="0" borderId="0" xfId="56" applyFont="1" applyAlignment="1">
      <alignment wrapText="1"/>
    </xf>
    <xf numFmtId="0" fontId="28" fillId="6" borderId="0" xfId="56" applyFont="1" applyFill="1"/>
    <xf numFmtId="0" fontId="8" fillId="6" borderId="0" xfId="56" applyFont="1" applyFill="1" applyAlignment="1">
      <alignment horizontal="center" vertical="center"/>
    </xf>
    <xf numFmtId="0" fontId="8" fillId="6" borderId="0" xfId="56" applyFont="1" applyFill="1"/>
    <xf numFmtId="0" fontId="8" fillId="6" borderId="0" xfId="56" applyFont="1" applyFill="1" applyAlignment="1">
      <alignment horizontal="left"/>
    </xf>
    <xf numFmtId="1" fontId="8" fillId="6" borderId="0" xfId="56" applyNumberFormat="1" applyFont="1" applyFill="1" applyAlignment="1">
      <alignment horizontal="center" vertical="center"/>
    </xf>
    <xf numFmtId="177" fontId="8" fillId="6" borderId="0" xfId="49" applyNumberFormat="1" applyFont="1" applyFill="1"/>
    <xf numFmtId="176" fontId="8" fillId="6" borderId="0" xfId="49" applyFont="1" applyFill="1"/>
    <xf numFmtId="0" fontId="26" fillId="6" borderId="25" xfId="63" applyFont="1" applyFill="1" applyBorder="1" applyAlignment="1">
      <alignment horizontal="center" vertical="center"/>
    </xf>
    <xf numFmtId="0" fontId="26" fillId="6" borderId="26" xfId="63" applyFont="1" applyFill="1" applyBorder="1" applyAlignment="1">
      <alignment horizontal="center" vertical="center"/>
    </xf>
    <xf numFmtId="0" fontId="27" fillId="6" borderId="27" xfId="63" applyFont="1" applyFill="1" applyBorder="1" applyAlignment="1">
      <alignment horizontal="left"/>
    </xf>
    <xf numFmtId="0" fontId="8" fillId="6" borderId="0" xfId="63" applyFont="1" applyFill="1" applyBorder="1" applyAlignment="1">
      <alignment horizontal="center" vertical="center"/>
    </xf>
    <xf numFmtId="0" fontId="8" fillId="6" borderId="0" xfId="63" applyFont="1" applyFill="1" applyBorder="1"/>
    <xf numFmtId="0" fontId="7" fillId="6" borderId="0" xfId="63" applyFont="1" applyFill="1" applyBorder="1" applyAlignment="1">
      <alignment horizontal="left"/>
    </xf>
    <xf numFmtId="0" fontId="27" fillId="6" borderId="28" xfId="63" applyFont="1" applyFill="1" applyBorder="1" applyAlignment="1">
      <alignment horizontal="left"/>
    </xf>
    <xf numFmtId="0" fontId="8" fillId="6" borderId="29" xfId="63" applyFont="1" applyFill="1" applyBorder="1" applyAlignment="1">
      <alignment horizontal="center" vertical="center"/>
    </xf>
    <xf numFmtId="0" fontId="8" fillId="6" borderId="29" xfId="63" applyFont="1" applyFill="1" applyBorder="1"/>
    <xf numFmtId="180" fontId="7" fillId="6" borderId="29" xfId="63" applyNumberFormat="1" applyFont="1" applyFill="1" applyBorder="1" applyAlignment="1">
      <alignment horizontal="left"/>
    </xf>
    <xf numFmtId="0" fontId="27" fillId="6" borderId="27" xfId="63" applyFont="1" applyFill="1" applyBorder="1"/>
    <xf numFmtId="0" fontId="8" fillId="6" borderId="0" xfId="63" applyFont="1" applyFill="1" applyBorder="1" applyAlignment="1">
      <alignment horizontal="left"/>
    </xf>
    <xf numFmtId="0" fontId="27" fillId="6" borderId="27" xfId="63" applyFont="1" applyFill="1" applyBorder="1" applyAlignment="1"/>
    <xf numFmtId="0" fontId="30" fillId="6" borderId="0" xfId="63" applyFont="1" applyFill="1" applyBorder="1" applyAlignment="1">
      <alignment horizontal="center" vertical="center"/>
    </xf>
    <xf numFmtId="0" fontId="30" fillId="6" borderId="0" xfId="63" applyFont="1" applyFill="1" applyBorder="1" applyAlignment="1"/>
    <xf numFmtId="0" fontId="30" fillId="6" borderId="0" xfId="63" applyFont="1" applyFill="1" applyBorder="1" applyAlignment="1">
      <alignment horizontal="left"/>
    </xf>
    <xf numFmtId="0" fontId="28" fillId="6" borderId="27" xfId="65" applyFont="1" applyFill="1" applyBorder="1" applyAlignment="1"/>
    <xf numFmtId="0" fontId="8" fillId="6" borderId="0" xfId="65" applyFont="1" applyFill="1" applyBorder="1" applyAlignment="1">
      <alignment horizontal="center" vertical="center"/>
    </xf>
    <xf numFmtId="0" fontId="8" fillId="6" borderId="0" xfId="65" applyFont="1" applyFill="1" applyBorder="1" applyAlignment="1"/>
    <xf numFmtId="0" fontId="8" fillId="6" borderId="0" xfId="65" applyFont="1" applyFill="1" applyBorder="1" applyAlignment="1">
      <alignment horizontal="left"/>
    </xf>
    <xf numFmtId="0" fontId="28" fillId="6" borderId="27" xfId="63" applyFont="1" applyFill="1" applyBorder="1" applyAlignment="1"/>
    <xf numFmtId="0" fontId="8" fillId="6" borderId="0" xfId="63" applyFont="1" applyFill="1" applyBorder="1" applyAlignment="1"/>
    <xf numFmtId="0" fontId="28" fillId="6" borderId="28" xfId="63" applyFont="1" applyFill="1" applyBorder="1" applyAlignment="1"/>
    <xf numFmtId="0" fontId="8" fillId="6" borderId="29" xfId="63" applyFont="1" applyFill="1" applyBorder="1" applyAlignment="1"/>
    <xf numFmtId="0" fontId="8" fillId="6" borderId="29" xfId="63" applyFont="1" applyFill="1" applyBorder="1" applyAlignment="1">
      <alignment horizontal="left"/>
    </xf>
    <xf numFmtId="0" fontId="28" fillId="6" borderId="28" xfId="65" applyFont="1" applyFill="1" applyBorder="1" applyAlignment="1"/>
    <xf numFmtId="0" fontId="8" fillId="6" borderId="29" xfId="65" applyFont="1" applyFill="1" applyBorder="1" applyAlignment="1">
      <alignment horizontal="left"/>
    </xf>
    <xf numFmtId="0" fontId="27" fillId="0" borderId="28" xfId="63" applyFont="1" applyFill="1" applyBorder="1"/>
    <xf numFmtId="0" fontId="8" fillId="0" borderId="29" xfId="63" applyFont="1" applyFill="1" applyBorder="1" applyAlignment="1">
      <alignment horizontal="center" vertical="center"/>
    </xf>
    <xf numFmtId="2" fontId="27" fillId="6" borderId="30" xfId="63" applyNumberFormat="1" applyFont="1" applyFill="1" applyBorder="1" applyAlignment="1">
      <alignment horizontal="center" vertical="center" wrapText="1"/>
    </xf>
    <xf numFmtId="2" fontId="27" fillId="6" borderId="6" xfId="63" applyNumberFormat="1" applyFont="1" applyFill="1" applyBorder="1" applyAlignment="1">
      <alignment horizontal="center" vertical="center" wrapText="1"/>
    </xf>
    <xf numFmtId="2" fontId="27" fillId="6" borderId="31" xfId="63" applyNumberFormat="1" applyFont="1" applyFill="1" applyBorder="1" applyAlignment="1">
      <alignment horizontal="center" vertical="center" wrapText="1"/>
    </xf>
    <xf numFmtId="0" fontId="8" fillId="6" borderId="30" xfId="63" applyFont="1" applyFill="1" applyBorder="1" applyAlignment="1">
      <alignment horizontal="center" vertical="center"/>
    </xf>
    <xf numFmtId="0" fontId="8" fillId="0" borderId="6" xfId="66" applyFont="1" applyFill="1" applyBorder="1" applyAlignment="1">
      <alignment horizontal="center" vertical="center" wrapText="1"/>
    </xf>
    <xf numFmtId="2" fontId="8" fillId="9" borderId="6" xfId="63" applyNumberFormat="1" applyFont="1" applyFill="1" applyBorder="1" applyAlignment="1">
      <alignment horizontal="left" vertical="center" wrapText="1"/>
    </xf>
    <xf numFmtId="0" fontId="38" fillId="6" borderId="32" xfId="56" applyFont="1" applyFill="1" applyBorder="1" applyAlignment="1">
      <alignment horizontal="center" vertical="center"/>
    </xf>
    <xf numFmtId="0" fontId="38" fillId="6" borderId="33" xfId="56" applyFont="1" applyFill="1" applyBorder="1" applyAlignment="1">
      <alignment horizontal="center" vertical="center"/>
    </xf>
    <xf numFmtId="0" fontId="39" fillId="6" borderId="34" xfId="62" applyFont="1" applyFill="1" applyBorder="1"/>
    <xf numFmtId="0" fontId="8" fillId="6" borderId="35" xfId="56" applyFont="1" applyFill="1" applyBorder="1" applyAlignment="1">
      <alignment horizontal="center" vertical="center"/>
    </xf>
    <xf numFmtId="0" fontId="8" fillId="6" borderId="35" xfId="56" applyFont="1" applyFill="1" applyBorder="1"/>
    <xf numFmtId="0" fontId="8" fillId="6" borderId="35" xfId="56" applyFont="1" applyFill="1" applyBorder="1" applyAlignment="1">
      <alignment horizontal="left"/>
    </xf>
    <xf numFmtId="0" fontId="22" fillId="6" borderId="27" xfId="56" applyFont="1" applyFill="1" applyBorder="1"/>
    <xf numFmtId="0" fontId="28" fillId="6" borderId="27" xfId="56" applyFont="1" applyFill="1" applyBorder="1"/>
    <xf numFmtId="0" fontId="28" fillId="6" borderId="36" xfId="56" applyFont="1" applyFill="1" applyBorder="1"/>
    <xf numFmtId="0" fontId="8" fillId="6" borderId="37" xfId="56" applyFont="1" applyFill="1" applyBorder="1" applyAlignment="1">
      <alignment horizontal="center" vertical="center"/>
    </xf>
    <xf numFmtId="0" fontId="8" fillId="6" borderId="37" xfId="56" applyFont="1" applyFill="1" applyBorder="1"/>
    <xf numFmtId="0" fontId="8" fillId="6" borderId="37" xfId="56" applyFont="1" applyFill="1" applyBorder="1" applyAlignment="1">
      <alignment horizontal="left"/>
    </xf>
    <xf numFmtId="177" fontId="8" fillId="6" borderId="0" xfId="49" applyNumberFormat="1" applyFont="1" applyFill="1" applyBorder="1"/>
    <xf numFmtId="177" fontId="8" fillId="6" borderId="35" xfId="49" applyNumberFormat="1" applyFont="1" applyFill="1" applyBorder="1"/>
    <xf numFmtId="0" fontId="7" fillId="6" borderId="38" xfId="63" applyFont="1" applyFill="1" applyBorder="1"/>
    <xf numFmtId="0" fontId="28" fillId="6" borderId="38" xfId="63" applyFont="1" applyFill="1" applyBorder="1"/>
    <xf numFmtId="0" fontId="8" fillId="6" borderId="38" xfId="63" applyFont="1" applyFill="1" applyBorder="1"/>
    <xf numFmtId="0" fontId="8" fillId="6" borderId="40" xfId="63" applyFont="1" applyFill="1" applyBorder="1"/>
    <xf numFmtId="177" fontId="8" fillId="6" borderId="29" xfId="49" applyNumberFormat="1" applyFont="1" applyFill="1" applyBorder="1"/>
    <xf numFmtId="0" fontId="8" fillId="6" borderId="29" xfId="65" applyFont="1" applyFill="1" applyBorder="1" applyAlignment="1"/>
    <xf numFmtId="177" fontId="7" fillId="6" borderId="39" xfId="49" applyNumberFormat="1" applyFont="1" applyFill="1" applyBorder="1" applyAlignment="1">
      <alignment horizontal="left" vertical="center"/>
    </xf>
    <xf numFmtId="177" fontId="7" fillId="6" borderId="0" xfId="49" applyNumberFormat="1" applyFont="1" applyFill="1" applyBorder="1" applyAlignment="1">
      <alignment horizontal="left" vertical="center"/>
    </xf>
    <xf numFmtId="0" fontId="34" fillId="6" borderId="38" xfId="56" applyFont="1" applyFill="1" applyBorder="1" applyAlignment="1">
      <alignment vertical="center" wrapText="1"/>
    </xf>
    <xf numFmtId="0" fontId="34" fillId="6" borderId="0" xfId="56" applyFont="1" applyFill="1" applyAlignment="1">
      <alignment vertical="center" wrapText="1"/>
    </xf>
    <xf numFmtId="1" fontId="8" fillId="6" borderId="38" xfId="63" applyNumberFormat="1" applyFont="1" applyFill="1" applyBorder="1" applyAlignment="1">
      <alignment horizontal="center" vertical="center"/>
    </xf>
    <xf numFmtId="177" fontId="7" fillId="6" borderId="0" xfId="49" applyNumberFormat="1" applyFont="1" applyFill="1" applyBorder="1" applyAlignment="1">
      <alignment vertical="center"/>
    </xf>
    <xf numFmtId="0" fontId="7" fillId="0" borderId="0" xfId="63" applyFont="1" applyFill="1" applyBorder="1" applyAlignment="1"/>
    <xf numFmtId="1" fontId="7" fillId="6" borderId="38" xfId="63" applyNumberFormat="1" applyFont="1" applyFill="1" applyBorder="1" applyAlignment="1">
      <alignment horizontal="center" vertical="center"/>
    </xf>
    <xf numFmtId="0" fontId="7" fillId="6" borderId="0" xfId="63" applyFont="1" applyFill="1" applyBorder="1" applyAlignment="1"/>
    <xf numFmtId="1" fontId="8" fillId="6" borderId="40" xfId="63" applyNumberFormat="1" applyFont="1" applyFill="1" applyBorder="1" applyAlignment="1">
      <alignment horizontal="center" vertical="center"/>
    </xf>
    <xf numFmtId="177" fontId="7" fillId="6" borderId="29" xfId="49" applyNumberFormat="1" applyFont="1" applyFill="1" applyBorder="1" applyAlignment="1">
      <alignment vertical="center"/>
    </xf>
    <xf numFmtId="2" fontId="27" fillId="6" borderId="44" xfId="63" applyNumberFormat="1" applyFont="1" applyFill="1" applyBorder="1" applyAlignment="1">
      <alignment horizontal="center" vertical="center" wrapText="1"/>
    </xf>
    <xf numFmtId="177" fontId="27" fillId="6" borderId="6" xfId="49" applyNumberFormat="1" applyFont="1" applyFill="1" applyBorder="1" applyAlignment="1">
      <alignment horizontal="center" vertical="center" wrapText="1"/>
    </xf>
    <xf numFmtId="0" fontId="33" fillId="6" borderId="6" xfId="68" applyFont="1" applyFill="1" applyBorder="1" applyAlignment="1">
      <alignment vertical="center"/>
    </xf>
    <xf numFmtId="1" fontId="8" fillId="6" borderId="6" xfId="63" applyNumberFormat="1" applyFont="1" applyFill="1" applyBorder="1" applyAlignment="1">
      <alignment horizontal="center" vertical="center"/>
    </xf>
    <xf numFmtId="177" fontId="8" fillId="0" borderId="6" xfId="49" applyNumberFormat="1" applyFont="1" applyFill="1" applyBorder="1" applyAlignment="1">
      <alignment horizontal="center" vertical="center"/>
    </xf>
    <xf numFmtId="182" fontId="8" fillId="0" borderId="6" xfId="68" applyNumberFormat="1" applyFont="1" applyFill="1" applyBorder="1" applyAlignment="1">
      <alignment horizontal="center" vertical="center"/>
    </xf>
    <xf numFmtId="0" fontId="8" fillId="6" borderId="6" xfId="68" applyFont="1" applyFill="1" applyBorder="1" applyAlignment="1">
      <alignment vertical="center"/>
    </xf>
    <xf numFmtId="177" fontId="8" fillId="6" borderId="6" xfId="49" applyNumberFormat="1" applyFont="1" applyFill="1" applyBorder="1" applyAlignment="1">
      <alignment horizontal="center" vertical="center"/>
    </xf>
    <xf numFmtId="182" fontId="8" fillId="6" borderId="6" xfId="68" applyNumberFormat="1" applyFont="1" applyFill="1" applyBorder="1" applyAlignment="1">
      <alignment horizontal="center" vertical="center"/>
    </xf>
    <xf numFmtId="0" fontId="38" fillId="6" borderId="45" xfId="56" applyFont="1" applyFill="1" applyBorder="1" applyAlignment="1">
      <alignment horizontal="center" vertical="center"/>
    </xf>
    <xf numFmtId="177" fontId="38" fillId="6" borderId="6" xfId="49" applyNumberFormat="1" applyFont="1" applyFill="1" applyBorder="1" applyAlignment="1">
      <alignment horizontal="center" vertical="center"/>
    </xf>
    <xf numFmtId="0" fontId="38" fillId="6" borderId="6" xfId="56" applyFont="1" applyFill="1" applyBorder="1" applyAlignment="1">
      <alignment horizontal="center" vertical="center"/>
    </xf>
    <xf numFmtId="1" fontId="8" fillId="6" borderId="35" xfId="56" applyNumberFormat="1" applyFont="1" applyFill="1" applyBorder="1" applyAlignment="1">
      <alignment horizontal="center" vertical="center"/>
    </xf>
    <xf numFmtId="0" fontId="40" fillId="6" borderId="35" xfId="62" applyFont="1" applyFill="1" applyBorder="1" applyAlignment="1">
      <alignment vertical="center"/>
    </xf>
    <xf numFmtId="0" fontId="40" fillId="6" borderId="0" xfId="62" applyFont="1" applyFill="1" applyAlignment="1">
      <alignment horizontal="center" vertical="center"/>
    </xf>
    <xf numFmtId="1" fontId="8" fillId="6" borderId="37" xfId="56" applyNumberFormat="1" applyFont="1" applyFill="1" applyBorder="1" applyAlignment="1">
      <alignment horizontal="center" vertical="center"/>
    </xf>
    <xf numFmtId="177" fontId="8" fillId="6" borderId="37" xfId="49" applyNumberFormat="1" applyFont="1" applyFill="1" applyBorder="1"/>
    <xf numFmtId="0" fontId="26" fillId="6" borderId="46" xfId="63" applyFont="1" applyFill="1" applyBorder="1" applyAlignment="1">
      <alignment horizontal="center" vertical="center"/>
    </xf>
    <xf numFmtId="1" fontId="7" fillId="6" borderId="0" xfId="66" applyNumberFormat="1" applyFont="1" applyFill="1" applyBorder="1" applyAlignment="1"/>
    <xf numFmtId="176" fontId="7" fillId="6" borderId="48" xfId="49" applyFont="1" applyFill="1" applyBorder="1" applyAlignment="1">
      <alignment horizontal="center"/>
    </xf>
    <xf numFmtId="49" fontId="7" fillId="6" borderId="29" xfId="63" applyNumberFormat="1" applyFont="1" applyFill="1" applyBorder="1" applyAlignment="1">
      <alignment horizontal="left"/>
    </xf>
    <xf numFmtId="176" fontId="7" fillId="6" borderId="50" xfId="49" applyFont="1" applyFill="1" applyBorder="1" applyAlignment="1"/>
    <xf numFmtId="0" fontId="7" fillId="6" borderId="35" xfId="63" applyFont="1" applyFill="1" applyBorder="1"/>
    <xf numFmtId="176" fontId="7" fillId="6" borderId="48" xfId="49" applyFont="1" applyFill="1" applyBorder="1"/>
    <xf numFmtId="0" fontId="7" fillId="6" borderId="0" xfId="63" applyFont="1" applyFill="1" applyBorder="1"/>
    <xf numFmtId="176" fontId="8" fillId="6" borderId="48" xfId="49" applyFont="1" applyFill="1" applyBorder="1"/>
    <xf numFmtId="0" fontId="28" fillId="6" borderId="0" xfId="63" applyFont="1" applyFill="1" applyBorder="1"/>
    <xf numFmtId="176" fontId="8" fillId="6" borderId="50" xfId="49" applyFont="1" applyFill="1" applyBorder="1"/>
    <xf numFmtId="176" fontId="8" fillId="6" borderId="48" xfId="49" applyFont="1" applyFill="1" applyBorder="1" applyAlignment="1">
      <alignment horizontal="center"/>
    </xf>
    <xf numFmtId="176" fontId="8" fillId="6" borderId="48" xfId="49" applyFont="1" applyFill="1" applyBorder="1" applyAlignment="1">
      <alignment horizontal="left" vertical="center"/>
    </xf>
    <xf numFmtId="176" fontId="27" fillId="6" borderId="50" xfId="49" applyFont="1" applyFill="1" applyBorder="1" applyAlignment="1">
      <alignment horizontal="center" vertical="center" wrapText="1"/>
    </xf>
    <xf numFmtId="182" fontId="8" fillId="0" borderId="6" xfId="66" applyNumberFormat="1" applyFont="1" applyFill="1" applyBorder="1" applyAlignment="1">
      <alignment horizontal="center" vertical="center"/>
    </xf>
    <xf numFmtId="176" fontId="8" fillId="0" borderId="6" xfId="50" applyFont="1" applyFill="1" applyBorder="1" applyAlignment="1">
      <alignment vertical="center"/>
    </xf>
    <xf numFmtId="182" fontId="8" fillId="0" borderId="6" xfId="68" applyNumberFormat="1" applyFont="1" applyFill="1" applyBorder="1" applyAlignment="1">
      <alignment vertical="center"/>
    </xf>
    <xf numFmtId="176" fontId="8" fillId="6" borderId="47" xfId="49" applyFont="1" applyFill="1" applyBorder="1" applyAlignment="1">
      <alignment horizontal="center" vertical="center" wrapText="1"/>
    </xf>
    <xf numFmtId="182" fontId="8" fillId="6" borderId="6" xfId="66" applyNumberFormat="1" applyFont="1" applyFill="1" applyBorder="1" applyAlignment="1">
      <alignment horizontal="center" vertical="center"/>
    </xf>
    <xf numFmtId="176" fontId="8" fillId="6" borderId="6" xfId="50" applyFont="1" applyFill="1" applyBorder="1" applyAlignment="1">
      <alignment vertical="center"/>
    </xf>
    <xf numFmtId="182" fontId="8" fillId="6" borderId="6" xfId="68" applyNumberFormat="1" applyFont="1" applyFill="1" applyBorder="1" applyAlignment="1">
      <alignment vertical="center"/>
    </xf>
    <xf numFmtId="176" fontId="38" fillId="6" borderId="47" xfId="49" applyFont="1" applyFill="1" applyBorder="1" applyAlignment="1">
      <alignment horizontal="center" vertical="center"/>
    </xf>
    <xf numFmtId="179" fontId="38" fillId="6" borderId="6" xfId="49" applyNumberFormat="1" applyFont="1" applyFill="1" applyBorder="1" applyAlignment="1">
      <alignment horizontal="center" vertical="center"/>
    </xf>
    <xf numFmtId="0" fontId="40" fillId="6" borderId="49" xfId="62" applyFont="1" applyFill="1" applyBorder="1" applyAlignment="1">
      <alignment vertical="center"/>
    </xf>
    <xf numFmtId="0" fontId="40" fillId="6" borderId="48" xfId="62" applyFont="1" applyFill="1" applyBorder="1" applyAlignment="1">
      <alignment horizontal="center" vertical="center"/>
    </xf>
    <xf numFmtId="176" fontId="8" fillId="6" borderId="51" xfId="49" applyFont="1" applyFill="1" applyBorder="1"/>
    <xf numFmtId="0" fontId="8" fillId="6" borderId="29" xfId="56" applyFont="1" applyFill="1" applyBorder="1"/>
    <xf numFmtId="49" fontId="8" fillId="6" borderId="0" xfId="56" applyNumberFormat="1" applyFont="1" applyFill="1"/>
    <xf numFmtId="0" fontId="41" fillId="2" borderId="0" xfId="56" applyFont="1" applyFill="1"/>
    <xf numFmtId="0" fontId="8" fillId="6" borderId="39" xfId="56" applyFont="1" applyFill="1" applyBorder="1"/>
    <xf numFmtId="0" fontId="8" fillId="6" borderId="35" xfId="56" applyFont="1" applyFill="1" applyBorder="1" applyAlignment="1">
      <alignment wrapText="1"/>
    </xf>
    <xf numFmtId="0" fontId="8" fillId="6" borderId="41" xfId="56" applyFont="1" applyFill="1" applyBorder="1"/>
    <xf numFmtId="186" fontId="8" fillId="6" borderId="0" xfId="56" applyNumberFormat="1" applyFont="1" applyFill="1"/>
    <xf numFmtId="176" fontId="8" fillId="6" borderId="40" xfId="56" applyNumberFormat="1" applyFont="1" applyFill="1" applyBorder="1"/>
    <xf numFmtId="176" fontId="8" fillId="6" borderId="29" xfId="58" applyNumberFormat="1" applyFont="1" applyFill="1" applyBorder="1"/>
    <xf numFmtId="176" fontId="8" fillId="6" borderId="43" xfId="56" applyNumberFormat="1" applyFont="1" applyFill="1" applyBorder="1"/>
    <xf numFmtId="185" fontId="8" fillId="6" borderId="0" xfId="68" applyNumberFormat="1" applyFont="1" applyFill="1" applyBorder="1" applyAlignment="1">
      <alignment vertical="center"/>
    </xf>
    <xf numFmtId="0" fontId="8" fillId="6" borderId="0" xfId="68" applyFont="1" applyFill="1" applyBorder="1" applyAlignment="1">
      <alignment vertical="center"/>
    </xf>
    <xf numFmtId="187" fontId="8" fillId="6" borderId="0" xfId="56" applyNumberFormat="1" applyFont="1" applyFill="1"/>
    <xf numFmtId="4" fontId="8" fillId="6" borderId="0" xfId="56" applyNumberFormat="1" applyFont="1" applyFill="1" applyAlignment="1">
      <alignment vertical="center"/>
    </xf>
    <xf numFmtId="179" fontId="8" fillId="6" borderId="0" xfId="56" applyNumberFormat="1" applyFont="1" applyFill="1"/>
    <xf numFmtId="0" fontId="7" fillId="6" borderId="0" xfId="63" applyFont="1" applyFill="1" applyBorder="1" applyAlignment="1" quotePrefix="1">
      <alignment horizontal="left"/>
    </xf>
    <xf numFmtId="0" fontId="8" fillId="6" borderId="6" xfId="68" applyFont="1" applyFill="1" applyBorder="1" applyAlignment="1" quotePrefix="1">
      <alignment vertical="center" wrapText="1"/>
    </xf>
    <xf numFmtId="0" fontId="8" fillId="4" borderId="2" xfId="0" applyFont="1" applyFill="1" applyBorder="1" quotePrefix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12" xfId="49"/>
    <cellStyle name="Comma 2" xfId="50"/>
    <cellStyle name="Comma 2 2" xfId="51"/>
    <cellStyle name="Comma 3" xfId="52"/>
    <cellStyle name="Comma 4" xfId="53"/>
    <cellStyle name="Ledger 17 x 11 in_BAO CAO TON KHO T1" xfId="54"/>
    <cellStyle name="Normal 10" xfId="55"/>
    <cellStyle name="Normal 2" xfId="56"/>
    <cellStyle name="Normal 2 2" xfId="57"/>
    <cellStyle name="Normal 2 3" xfId="58"/>
    <cellStyle name="Normal 3" xfId="59"/>
    <cellStyle name="Normal 3 2" xfId="60"/>
    <cellStyle name="Normal 4" xfId="61"/>
    <cellStyle name="Normal 5" xfId="62"/>
    <cellStyle name="Normal 8" xfId="63"/>
    <cellStyle name="Normal_BL AISAN" xfId="64"/>
    <cellStyle name="Normal_Invoice +PL 04-09 Nua cuoi T 09" xfId="65"/>
    <cellStyle name="Normal_PO Sansei13June-04July" xfId="66"/>
    <cellStyle name="Percent 2" xfId="67"/>
    <cellStyle name="Style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7.xml"/><Relationship Id="rId22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2348433</xdr:colOff>
      <xdr:row>35</xdr:row>
      <xdr:rowOff>38420</xdr:rowOff>
    </xdr:from>
    <xdr:to>
      <xdr:col>11</xdr:col>
      <xdr:colOff>315686</xdr:colOff>
      <xdr:row>40</xdr:row>
      <xdr:rowOff>1654629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4080" y="7529830"/>
          <a:ext cx="3457575" cy="2581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537883</xdr:colOff>
      <xdr:row>17</xdr:row>
      <xdr:rowOff>123263</xdr:rowOff>
    </xdr:from>
    <xdr:to>
      <xdr:col>23</xdr:col>
      <xdr:colOff>75907</xdr:colOff>
      <xdr:row>27</xdr:row>
      <xdr:rowOff>64194</xdr:rowOff>
    </xdr:to>
    <xdr:pic>
      <xdr:nvPicPr>
        <xdr:cNvPr id="6" name="Picture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2515" y="3408680"/>
          <a:ext cx="6370320" cy="2380615"/>
        </a:xfrm>
        <a:prstGeom prst="rect">
          <a:avLst/>
        </a:prstGeom>
      </xdr:spPr>
    </xdr:pic>
    <xdr:clientData/>
  </xdr:twoCellAnchor>
  <xdr:twoCellAnchor editAs="oneCell">
    <xdr:from>
      <xdr:col>14</xdr:col>
      <xdr:colOff>403411</xdr:colOff>
      <xdr:row>15</xdr:row>
      <xdr:rowOff>145679</xdr:rowOff>
    </xdr:from>
    <xdr:to>
      <xdr:col>20</xdr:col>
      <xdr:colOff>345683</xdr:colOff>
      <xdr:row>24</xdr:row>
      <xdr:rowOff>188512</xdr:rowOff>
    </xdr:to>
    <xdr:pic>
      <xdr:nvPicPr>
        <xdr:cNvPr id="7" name="Picture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79090" y="3044825"/>
          <a:ext cx="4160520" cy="19246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lanjun/Library/Containers/com.tencent.xinWeChat/Data/Documents/xwechat_files/wxid_q7tgk1do3syn22_0f8f/msg/file/2025-11///192.168.1.3/aphn/Nghia%20XNK/HO%20SO%20HO%20TRO%20KINH%20DOANH/MAU%20TBSX%20PAKD%202010/HDHQ,%20INV,%20PL,%20Dong%20HANG,%20BHIEM/yeu%20cau%20dong%20ha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LASTICS/HWA/HWA%2029-SUGI-new%20fwd.HWA%20OSAKA/HWA29-24/151%20PRODUCT%2002/151%20PRODUCT%2002/DONG%20HANG/TBSX%20151.%2002.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NK/ITOCHU/ITOCHU%202015/ITOCHU%2010/DONG%20HANG/XXTH.CT&#272;H.PAKD.%20ITOCHU%2010%20-%20SHIMOJIM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Quan%20ly%20ship%20don%20hang/BONNINGTON/BONNINGTON%2026%20CONT%203/BONNINGTON%2026%20CONT%203%20BO%20CHUNG%20TU/BONNINGTON%2026%20CONT%203%20BO%20CHUNG%20T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N%20HANG/RYSTON/RYS%2019/TBSX%20RYSTON%2002(%20sua%2024.05.201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N%20HANG/EMOSA/EMOSA%2029/HS%20XUAT/SI%20EMOSA%200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LASTICS/NEW2017.001/TBSX%20NNP03-J08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PHAT%20PLASTIC/CHUNG%20TU_H/AIL29/CONT%202/TBDH%20AIL29%20CONT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Quan%20ly%20ship%20don%20hang/EMOSA/EMOSA%20PLASTIC/EMOSA%2002/EMOSA%2002%20BO%20CHUNG%20TU/Nghia%20XNK/HO%20SO%20HO%20TRO%20KINH%20DOANH/MAU%20TBSX%20PAKD%202010/HDHQ,%20INV,%20PL,%20Dong%20HANG,%20BHIEM/yeu%20cau%20dong%20ha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N%20HANG/RYSTON/RYS%2019/RYS%2015/TBSX/XXTH%20RYS%2015%20(19.05.201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Quan%20ly%20ship%20don%20hang/ARMADA%20SERVICE/ARMADA%20SERVICE%204/ARMADA%2004%20BO%20CHUNG%20TU/Nghia%20XNK/HO%20SO%20HO%20TRO%20KINH%20DOANH/MAU%20TBSX%20PAKD%202010/HDHQ,%20INV,%20PL,%20Dong%20HANG,%20BHIEM/yeu%20cau%20dong%20ha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ghia%20XNK/HO%20SO%20HO%20TRO%20KINH%20DOANH/MAU%20TBSX%20PAKD%202010/HDHQ,%20INV,%20PL,%20Dong%20HANG,%20BHIEM/yeu%20cau%20dong%20h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hung%20tu%20CS/HWA/HWA%2028-CAWACHI/CONT5+6/151%20PRODUCT%2002/151%20PRODUCT%2002/DONG%20HANG/TBSX%20151.%2002.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.chungtu19/Desktop/C&#212;NG%20VI&#7878;C/1.%20FROM%2017.11/1.%20AAA/ITOCHU/ITOCHU%202018/ITC2018.019/GIAO%20H&#192;NG/TBSX/TBSX%20ITC2016.023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lanjun/Library/Containers/com.tencent.xinWeChat/Data/Documents/xwechat_files/wxid_q7tgk1do3syn22_0f8f/msg/file/2025-11///antin/Scan/ANPHAT%20PLASTIC/CHUNG%20TU_H/COMCO27/TBDH_CCP2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lanjun/Library/Containers/com.tencent.xinWeChat/Data/Documents/xwechat_files/wxid_q7tgk1do3syn22_0f8f/msg/file/2025-11///antin/Scan/Nghia%20XNK/HO%20SO%20HO%20TRO%20KINH%20DOANH/MAU%20TBSX%20PAKD%202010/HDHQ,%20INV,%20PL,%20Dong%20HANG,%20BHIEM/yeu%20cau%20dong%20h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lanjun/Library/Containers/com.tencent.xinWeChat/Data/Documents/xwechat_files/wxid_q7tgk1do3syn22_0f8f/msg/file/2025-11///Antin/Scan/CHUNG%20TU%20AN%20PHAT/MONRO/Monro%2005/Yeu%20cau%20dong%20ha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BM.14.06"/>
      <sheetName val="Sheet3"/>
      <sheetName val="BM_14_02"/>
      <sheetName val="BM_14_03"/>
      <sheetName val="BM_14_03A"/>
      <sheetName val="BM_14_04"/>
      <sheetName val="BM_14_05"/>
      <sheetName val="BM_14_06"/>
      <sheetName val="BM_14_021"/>
      <sheetName val="BM_14_031"/>
      <sheetName val="BM_14_03A1"/>
      <sheetName val="BM_14_041"/>
      <sheetName val="BM_14_051"/>
      <sheetName val="BM_14_061"/>
      <sheetName val="BM_14_022"/>
      <sheetName val="BM_14_032"/>
      <sheetName val="BM_14_03A2"/>
      <sheetName val="BM_14_042"/>
      <sheetName val="BM_14_052"/>
      <sheetName val="BM_14_062"/>
      <sheetName val="BM_14_023"/>
      <sheetName val="BM_14_033"/>
      <sheetName val="BM_14_03A3"/>
      <sheetName val="BM_14_043"/>
      <sheetName val="BM_14_053"/>
      <sheetName val="BM_14_063"/>
      <sheetName val="BM_14_024"/>
      <sheetName val="BM_14_034"/>
      <sheetName val="BM_14_03A4"/>
      <sheetName val="BM_14_044"/>
      <sheetName val="BM_14_054"/>
      <sheetName val="BM_14_064"/>
      <sheetName val="D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YCDH"/>
      <sheetName val="Sheet1"/>
      <sheetName val="DS"/>
      <sheetName val="Huong dan"/>
      <sheetName val="Phieu dat lo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cuoc tau"/>
      <sheetName val="Huong_dan"/>
      <sheetName val="Phieu_dat_lo"/>
      <sheetName val="Quotation_"/>
      <sheetName val="_1"/>
      <sheetName val="cuoc_tau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S"/>
      <sheetName val="Huong dan"/>
      <sheetName val="Phieu dat lo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Tỷ lệ pha"/>
      <sheetName val="Kích thước TBN"/>
      <sheetName val="Diện tích in túi bọc ngoài"/>
      <sheetName val="Hộ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HD SALE"/>
      <sheetName val="HĐHQ CONT 2 +3"/>
      <sheetName val="YCDH"/>
      <sheetName val="BBXH"/>
      <sheetName val="SI"/>
      <sheetName val="Packinglist "/>
      <sheetName val="Invoice-pcs"/>
      <sheetName val="Invoice-C.O "/>
      <sheetName val="CO"/>
      <sheetName val="DSNH"/>
      <sheetName val="HD_SALE"/>
      <sheetName val="HĐHQ_CONT_2_+3"/>
      <sheetName val="Packinglist_"/>
      <sheetName val="Invoice-C_O_"/>
      <sheetName val="HD_SALE1"/>
      <sheetName val="HĐHQ_CONT_2_+31"/>
      <sheetName val="Packinglist_1"/>
      <sheetName val="Invoice-C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S"/>
      <sheetName val="Huong dan"/>
      <sheetName val="Phieu dat lo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Sheet2"/>
      <sheetName val="Sheet3"/>
      <sheetName val="Sheet4"/>
      <sheetName val="CONG NO"/>
      <sheetName val="Huong_dan"/>
      <sheetName val="Phieu_dat_lo"/>
      <sheetName val="Quotation_"/>
      <sheetName val="_1"/>
      <sheetName val="CONG_N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I"/>
      <sheetName val="Sheet3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S"/>
      <sheetName val="Huong dan"/>
      <sheetName val="Phieu dat lo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6"/>
      <sheetName val="Shee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BM.14.06"/>
      <sheetName val="Sheet3"/>
      <sheetName val="BM_14_02"/>
      <sheetName val="BM_14_03"/>
      <sheetName val="BM_14_03A"/>
      <sheetName val="BM_14_04"/>
      <sheetName val="BM_14_05"/>
      <sheetName val="BM_14_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S"/>
      <sheetName val="Huong dan"/>
      <sheetName val="Phieu dat lo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TRỘN 1"/>
      <sheetName val="THỔI 1"/>
      <sheetName val="CẮT 1"/>
      <sheetName val="Sheet1"/>
      <sheetName val="Sheet2"/>
      <sheetName val="Sheet3"/>
      <sheetName val="Sheet4"/>
      <sheetName val="Huong_dan"/>
      <sheetName val="Phieu_dat_lo"/>
      <sheetName val="Quotation_"/>
      <sheetName val="_1"/>
      <sheetName val="TRỘN_1"/>
      <sheetName val="THỔI_1"/>
      <sheetName val="CẮT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BM.14.06"/>
      <sheetName val="Sheet3"/>
      <sheetName val="BM_14_02"/>
      <sheetName val="BM_14_03"/>
      <sheetName val="BM_14_03A"/>
      <sheetName val="BM_14_04"/>
      <sheetName val="BM_14_05"/>
      <sheetName val="BM_14_06"/>
      <sheetName val="BM_14_021"/>
      <sheetName val="BM_14_031"/>
      <sheetName val="BM_14_03A1"/>
      <sheetName val="BM_14_041"/>
      <sheetName val="BM_14_051"/>
      <sheetName val="BM_14_061"/>
      <sheetName val="BM_14_022"/>
      <sheetName val="BM_14_032"/>
      <sheetName val="BM_14_03A2"/>
      <sheetName val="BM_14_042"/>
      <sheetName val="BM_14_052"/>
      <sheetName val="BM_14_06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BM.14.06"/>
      <sheetName val="Sheet3"/>
      <sheetName val="DATA"/>
      <sheetName val="BM_14_02"/>
      <sheetName val="BM_14_03"/>
      <sheetName val="BM_14_03A"/>
      <sheetName val="BM_14_04"/>
      <sheetName val="BM_14_05"/>
      <sheetName val="BM_14_06"/>
      <sheetName val="BM_14_021"/>
      <sheetName val="BM_14_031"/>
      <sheetName val="BM_14_03A1"/>
      <sheetName val="BM_14_041"/>
      <sheetName val="BM_14_051"/>
      <sheetName val="BM_14_061"/>
      <sheetName val="BM_14_022"/>
      <sheetName val="BM_14_032"/>
      <sheetName val="BM_14_03A2"/>
      <sheetName val="BM_14_042"/>
      <sheetName val="BM_14_052"/>
      <sheetName val="BM_14_062"/>
      <sheetName val="BM_14_023"/>
      <sheetName val="BM_14_033"/>
      <sheetName val="BM_14_03A3"/>
      <sheetName val="BM_14_043"/>
      <sheetName val="BM_14_053"/>
      <sheetName val="BM_14_0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CDH"/>
      <sheetName val="Sheet1"/>
      <sheetName val="DS"/>
      <sheetName val="Huong dan"/>
      <sheetName val="Phieu dat lo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cuoc tau"/>
      <sheetName val="Huong_dan"/>
      <sheetName val="Phieu_dat_lo"/>
      <sheetName val="Quotation_"/>
      <sheetName val="_1"/>
      <sheetName val="cuoc_tau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uong dan"/>
      <sheetName val="Phieu dat lo"/>
      <sheetName val="DS GIA"/>
      <sheetName val="Quotation "/>
      <sheetName val="DATA"/>
      <sheetName val="XXTH-TBSX"/>
      <sheetName val="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TRỘN 1"/>
      <sheetName val="THỔI 1"/>
      <sheetName val="CẮT 1"/>
      <sheetName val="TRỘN 1 (2)"/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CCP27"/>
      <sheetName val="Sheet3"/>
      <sheetName val="BM_14_02"/>
      <sheetName val="BM_14_03"/>
      <sheetName val="BM_14_03A"/>
      <sheetName val="BM_14_04"/>
      <sheetName val="BM_14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BM.14.06"/>
      <sheetName val="Sheet3"/>
      <sheetName val="DATA"/>
      <sheetName val="BM_14_02"/>
      <sheetName val="BM_14_03"/>
      <sheetName val="BM_14_03A"/>
      <sheetName val="BM_14_04"/>
      <sheetName val="BM_14_05"/>
      <sheetName val="BM_14_06"/>
      <sheetName val="BM_14_021"/>
      <sheetName val="BM_14_031"/>
      <sheetName val="BM_14_03A1"/>
      <sheetName val="BM_14_041"/>
      <sheetName val="BM_14_051"/>
      <sheetName val="BM_14_061"/>
      <sheetName val="BM_14_022"/>
      <sheetName val="BM_14_032"/>
      <sheetName val="BM_14_03A2"/>
      <sheetName val="BM_14_042"/>
      <sheetName val="BM_14_052"/>
      <sheetName val="BM_14_062"/>
      <sheetName val="BM_14_023"/>
      <sheetName val="BM_14_033"/>
      <sheetName val="BM_14_03A3"/>
      <sheetName val="BM_14_043"/>
      <sheetName val="BM_14_053"/>
      <sheetName val="BM_14_0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M.14.02"/>
      <sheetName val="BM.14.03"/>
      <sheetName val="BM.14.03A"/>
      <sheetName val="BM.14.04"/>
      <sheetName val="BM.14.05"/>
      <sheetName val="BM.14.06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showGridLines="0" zoomScale="70" zoomScaleNormal="70" zoomScalePageLayoutView="90" topLeftCell="A21" workbookViewId="0">
      <selection activeCell="A32" sqref="A32:F32"/>
    </sheetView>
  </sheetViews>
  <sheetFormatPr defaultColWidth="9.10714285714286" defaultRowHeight="15.2"/>
  <cols>
    <col min="1" max="1" width="4.4375" style="268" customWidth="1"/>
    <col min="2" max="2" width="12" style="269" customWidth="1"/>
    <col min="3" max="3" width="13.4375" style="270" customWidth="1"/>
    <col min="4" max="4" width="21.1071428571429" style="271" customWidth="1"/>
    <col min="5" max="5" width="36.4375" style="270" customWidth="1"/>
    <col min="6" max="6" width="9.4375" style="272" customWidth="1"/>
    <col min="7" max="7" width="10.8839285714286" style="273" customWidth="1"/>
    <col min="8" max="8" width="7.10714285714286" style="270" customWidth="1"/>
    <col min="9" max="9" width="10.4375" style="270" hidden="1" customWidth="1"/>
    <col min="10" max="10" width="12.5535714285714" style="270" hidden="1" customWidth="1"/>
    <col min="11" max="11" width="13.3303571428571" style="270" customWidth="1"/>
    <col min="12" max="12" width="16.8839285714286" style="274" customWidth="1"/>
    <col min="13" max="13" width="43.5535714285714" style="270" customWidth="1"/>
    <col min="14" max="15" width="15.1071428571429" style="270" customWidth="1"/>
    <col min="16" max="16" width="14.5535714285714" style="270" customWidth="1"/>
    <col min="17" max="16384" width="9.10714285714286" style="270"/>
  </cols>
  <sheetData>
    <row r="1" ht="3.75" customHeight="1"/>
    <row r="2" ht="3.75" customHeight="1"/>
    <row r="3" ht="3.75" customHeight="1"/>
    <row r="4" ht="47.25" customHeight="1" spans="1:14">
      <c r="A4" s="275" t="s">
        <v>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358"/>
      <c r="M4" s="384"/>
      <c r="N4" s="384"/>
    </row>
    <row r="5" ht="15.75" customHeight="1" spans="1:12">
      <c r="A5" s="277" t="s">
        <v>1</v>
      </c>
      <c r="B5" s="278"/>
      <c r="C5" s="279"/>
      <c r="D5" s="399" t="s">
        <v>2</v>
      </c>
      <c r="E5" s="296"/>
      <c r="F5" s="166" t="s">
        <v>3</v>
      </c>
      <c r="G5" s="222"/>
      <c r="H5" s="322"/>
      <c r="I5" s="322"/>
      <c r="J5" s="322"/>
      <c r="K5" s="359"/>
      <c r="L5" s="360"/>
    </row>
    <row r="6" ht="15.75" customHeight="1" spans="1:13">
      <c r="A6" s="281" t="s">
        <v>4</v>
      </c>
      <c r="B6" s="282"/>
      <c r="C6" s="283"/>
      <c r="D6" s="284">
        <v>45952</v>
      </c>
      <c r="E6" s="283"/>
      <c r="F6" s="166" t="s">
        <v>5</v>
      </c>
      <c r="G6" s="224"/>
      <c r="H6" s="322"/>
      <c r="I6" s="322"/>
      <c r="J6" s="322"/>
      <c r="K6" s="361"/>
      <c r="L6" s="362"/>
      <c r="M6" s="385"/>
    </row>
    <row r="7" spans="1:12">
      <c r="A7" s="285" t="s">
        <v>6</v>
      </c>
      <c r="B7" s="278"/>
      <c r="C7" s="279"/>
      <c r="D7" s="286"/>
      <c r="E7" s="279"/>
      <c r="F7" s="173" t="s">
        <v>7</v>
      </c>
      <c r="G7" s="322"/>
      <c r="H7" s="323"/>
      <c r="I7" s="323"/>
      <c r="J7" s="323"/>
      <c r="K7" s="363"/>
      <c r="L7" s="364"/>
    </row>
    <row r="8" spans="1:12">
      <c r="A8" s="287" t="s">
        <v>8</v>
      </c>
      <c r="B8" s="288"/>
      <c r="C8" s="289"/>
      <c r="D8" s="290"/>
      <c r="E8" s="290"/>
      <c r="F8" s="324" t="s">
        <v>9</v>
      </c>
      <c r="G8" s="322"/>
      <c r="H8" s="322"/>
      <c r="I8" s="322"/>
      <c r="J8" s="322"/>
      <c r="K8" s="365"/>
      <c r="L8" s="366"/>
    </row>
    <row r="9" spans="1:12">
      <c r="A9" s="291" t="s">
        <v>10</v>
      </c>
      <c r="B9" s="292"/>
      <c r="C9" s="293"/>
      <c r="D9" s="294"/>
      <c r="E9" s="293"/>
      <c r="F9" s="325" t="s">
        <v>11</v>
      </c>
      <c r="G9" s="322"/>
      <c r="H9" s="322"/>
      <c r="I9" s="322"/>
      <c r="J9" s="322"/>
      <c r="K9" s="367"/>
      <c r="L9" s="366"/>
    </row>
    <row r="10" spans="1:12">
      <c r="A10" s="291" t="s">
        <v>12</v>
      </c>
      <c r="B10" s="292"/>
      <c r="C10" s="293"/>
      <c r="D10" s="294"/>
      <c r="E10" s="293"/>
      <c r="F10" s="326" t="s">
        <v>13</v>
      </c>
      <c r="G10" s="322"/>
      <c r="H10" s="322"/>
      <c r="I10" s="322"/>
      <c r="J10" s="322"/>
      <c r="K10" s="279"/>
      <c r="L10" s="366"/>
    </row>
    <row r="11" spans="1:12">
      <c r="A11" s="295" t="s">
        <v>14</v>
      </c>
      <c r="B11" s="278"/>
      <c r="C11" s="296"/>
      <c r="D11" s="286"/>
      <c r="E11" s="296"/>
      <c r="F11" s="326" t="s">
        <v>15</v>
      </c>
      <c r="G11" s="322"/>
      <c r="H11" s="322"/>
      <c r="I11" s="322"/>
      <c r="J11" s="322"/>
      <c r="K11" s="279"/>
      <c r="L11" s="366"/>
    </row>
    <row r="12" spans="1:12">
      <c r="A12" s="297" t="s">
        <v>16</v>
      </c>
      <c r="B12" s="282"/>
      <c r="C12" s="298"/>
      <c r="D12" s="299"/>
      <c r="E12" s="298"/>
      <c r="F12" s="327" t="s">
        <v>16</v>
      </c>
      <c r="G12" s="328"/>
      <c r="H12" s="328"/>
      <c r="I12" s="328"/>
      <c r="J12" s="328"/>
      <c r="K12" s="283"/>
      <c r="L12" s="368"/>
    </row>
    <row r="13" spans="1:12">
      <c r="A13" s="285" t="s">
        <v>17</v>
      </c>
      <c r="B13" s="278"/>
      <c r="C13" s="279"/>
      <c r="D13" s="286"/>
      <c r="E13" s="279"/>
      <c r="F13" s="175" t="s">
        <v>18</v>
      </c>
      <c r="G13" s="322"/>
      <c r="H13" s="322"/>
      <c r="I13" s="322"/>
      <c r="J13" s="322"/>
      <c r="K13" s="365"/>
      <c r="L13" s="364"/>
    </row>
    <row r="14" spans="1:12">
      <c r="A14" s="287" t="str">
        <f>+A8</f>
        <v>An Trung Industries Company Limited</v>
      </c>
      <c r="B14" s="288"/>
      <c r="C14" s="289"/>
      <c r="D14" s="290"/>
      <c r="E14" s="290"/>
      <c r="F14" s="324" t="str">
        <f>+F8</f>
        <v>OCEAN STATE JOBBERS INC</v>
      </c>
      <c r="G14" s="322"/>
      <c r="H14" s="322"/>
      <c r="I14" s="322"/>
      <c r="J14" s="322"/>
      <c r="K14" s="365"/>
      <c r="L14" s="364"/>
    </row>
    <row r="15" spans="1:12">
      <c r="A15" s="291" t="str">
        <f>+A9</f>
        <v>An Phat High-tech Industrial Zone, Km 47, 5 Highway, Viet Hoa Ward</v>
      </c>
      <c r="B15" s="292"/>
      <c r="C15" s="293"/>
      <c r="D15" s="294"/>
      <c r="E15" s="293"/>
      <c r="F15" s="325" t="str">
        <f>+F9</f>
        <v>375 Commerce Park Rd, North Kingstown, RI 02852, </v>
      </c>
      <c r="G15" s="322"/>
      <c r="H15" s="322"/>
      <c r="I15" s="322"/>
      <c r="J15" s="322"/>
      <c r="K15" s="367"/>
      <c r="L15" s="364"/>
    </row>
    <row r="16" spans="1:12">
      <c r="A16" s="291" t="str">
        <f>+A10</f>
        <v>Hai Phong City, Viet Nam</v>
      </c>
      <c r="B16" s="292"/>
      <c r="C16" s="293"/>
      <c r="D16" s="294"/>
      <c r="E16" s="293"/>
      <c r="F16" s="326" t="str">
        <f>+F10</f>
        <v>United States</v>
      </c>
      <c r="G16" s="322"/>
      <c r="H16" s="322"/>
      <c r="I16" s="322"/>
      <c r="J16" s="322"/>
      <c r="K16" s="279"/>
      <c r="L16" s="364"/>
    </row>
    <row r="17" spans="1:12">
      <c r="A17" s="291" t="str">
        <f>+A11</f>
        <v>Tel: 0220.3898.666</v>
      </c>
      <c r="B17" s="278"/>
      <c r="C17" s="296"/>
      <c r="D17" s="294"/>
      <c r="E17" s="293"/>
      <c r="F17" s="326" t="s">
        <v>15</v>
      </c>
      <c r="G17" s="322"/>
      <c r="H17" s="322"/>
      <c r="I17" s="322"/>
      <c r="J17" s="322"/>
      <c r="K17" s="279"/>
      <c r="L17" s="366"/>
    </row>
    <row r="18" spans="1:12">
      <c r="A18" s="300" t="s">
        <v>16</v>
      </c>
      <c r="B18" s="282"/>
      <c r="C18" s="298"/>
      <c r="D18" s="301"/>
      <c r="E18" s="329"/>
      <c r="F18" s="327" t="s">
        <v>16</v>
      </c>
      <c r="G18" s="328"/>
      <c r="H18" s="328"/>
      <c r="I18" s="328"/>
      <c r="J18" s="328"/>
      <c r="K18" s="283"/>
      <c r="L18" s="368"/>
    </row>
    <row r="19" spans="1:12">
      <c r="A19" s="141" t="s">
        <v>19</v>
      </c>
      <c r="B19" s="142"/>
      <c r="C19" s="172"/>
      <c r="D19" s="138" t="s">
        <v>20</v>
      </c>
      <c r="E19" s="172"/>
      <c r="F19" s="330"/>
      <c r="G19" s="331"/>
      <c r="H19" s="279"/>
      <c r="I19" s="279"/>
      <c r="J19" s="279"/>
      <c r="K19" s="279"/>
      <c r="L19" s="369"/>
    </row>
    <row r="20" ht="12.75" customHeight="1" spans="1:12">
      <c r="A20" s="141" t="s">
        <v>21</v>
      </c>
      <c r="B20" s="142"/>
      <c r="C20" s="171"/>
      <c r="D20" s="143">
        <f>+D6+35</f>
        <v>45987</v>
      </c>
      <c r="E20" s="230"/>
      <c r="F20" s="332"/>
      <c r="G20" s="333"/>
      <c r="H20" s="333"/>
      <c r="I20" s="333"/>
      <c r="J20" s="333"/>
      <c r="K20" s="333"/>
      <c r="L20" s="370"/>
    </row>
    <row r="21" ht="12.75" customHeight="1" spans="1:12">
      <c r="A21" s="141" t="s">
        <v>22</v>
      </c>
      <c r="B21" s="142"/>
      <c r="C21" s="171"/>
      <c r="D21" s="143" t="s">
        <v>23</v>
      </c>
      <c r="E21" s="230"/>
      <c r="F21" s="332"/>
      <c r="G21" s="333"/>
      <c r="H21" s="333"/>
      <c r="I21" s="333"/>
      <c r="J21" s="333"/>
      <c r="K21" s="333"/>
      <c r="L21" s="370"/>
    </row>
    <row r="22" spans="1:12">
      <c r="A22" s="141" t="s">
        <v>24</v>
      </c>
      <c r="B22" s="142"/>
      <c r="C22" s="172"/>
      <c r="D22" s="187" t="s">
        <v>25</v>
      </c>
      <c r="E22" s="172"/>
      <c r="F22" s="334"/>
      <c r="G22" s="335"/>
      <c r="H22" s="279"/>
      <c r="I22" s="279"/>
      <c r="J22" s="279"/>
      <c r="K22" s="279"/>
      <c r="L22" s="370"/>
    </row>
    <row r="23" spans="1:13">
      <c r="A23" s="141" t="s">
        <v>26</v>
      </c>
      <c r="B23" s="142"/>
      <c r="C23" s="172"/>
      <c r="D23" s="187" t="s">
        <v>27</v>
      </c>
      <c r="E23" s="172"/>
      <c r="F23" s="334"/>
      <c r="G23" s="335"/>
      <c r="H23" s="279"/>
      <c r="I23" s="279"/>
      <c r="J23" s="279"/>
      <c r="K23" s="279"/>
      <c r="L23" s="370"/>
      <c r="M23" s="113"/>
    </row>
    <row r="24" spans="1:12">
      <c r="A24" s="141" t="s">
        <v>28</v>
      </c>
      <c r="B24" s="142"/>
      <c r="C24" s="172"/>
      <c r="D24" s="138" t="s">
        <v>29</v>
      </c>
      <c r="E24" s="336"/>
      <c r="F24" s="337"/>
      <c r="G24" s="335"/>
      <c r="H24" s="338"/>
      <c r="I24" s="338"/>
      <c r="J24" s="338"/>
      <c r="K24" s="279"/>
      <c r="L24" s="370"/>
    </row>
    <row r="25" spans="1:14">
      <c r="A25" s="302" t="s">
        <v>30</v>
      </c>
      <c r="B25" s="303"/>
      <c r="C25" s="169"/>
      <c r="D25" s="187" t="s">
        <v>31</v>
      </c>
      <c r="E25" s="169"/>
      <c r="F25" s="339"/>
      <c r="G25" s="340"/>
      <c r="H25" s="283"/>
      <c r="I25" s="279"/>
      <c r="J25" s="279"/>
      <c r="K25" s="279"/>
      <c r="L25" s="370"/>
      <c r="N25" s="386"/>
    </row>
    <row r="26" ht="33" customHeight="1" spans="1:16">
      <c r="A26" s="304" t="s">
        <v>32</v>
      </c>
      <c r="B26" s="305" t="s">
        <v>33</v>
      </c>
      <c r="C26" s="305" t="s">
        <v>34</v>
      </c>
      <c r="D26" s="305" t="s">
        <v>35</v>
      </c>
      <c r="E26" s="305" t="s">
        <v>36</v>
      </c>
      <c r="F26" s="341" t="s">
        <v>37</v>
      </c>
      <c r="G26" s="342" t="s">
        <v>38</v>
      </c>
      <c r="H26" s="305" t="s">
        <v>39</v>
      </c>
      <c r="I26" s="305" t="s">
        <v>40</v>
      </c>
      <c r="J26" s="305" t="s">
        <v>41</v>
      </c>
      <c r="K26" s="305" t="s">
        <v>40</v>
      </c>
      <c r="L26" s="305" t="s">
        <v>41</v>
      </c>
      <c r="N26" s="387"/>
      <c r="O26" s="388"/>
      <c r="P26" s="389"/>
    </row>
    <row r="27" ht="24" customHeight="1" spans="1:16">
      <c r="A27" s="304"/>
      <c r="B27" s="306"/>
      <c r="C27" s="306"/>
      <c r="D27" s="305"/>
      <c r="E27" s="343"/>
      <c r="F27" s="341"/>
      <c r="G27" s="342"/>
      <c r="H27" s="305"/>
      <c r="I27" s="305"/>
      <c r="J27" s="305"/>
      <c r="K27" s="305"/>
      <c r="L27" s="371"/>
      <c r="M27" s="390"/>
      <c r="N27" s="391"/>
      <c r="O27" s="392"/>
      <c r="P27" s="393"/>
    </row>
    <row r="28" ht="61.5" customHeight="1" spans="1:16">
      <c r="A28" s="307">
        <v>1</v>
      </c>
      <c r="B28" s="150">
        <v>840206</v>
      </c>
      <c r="C28" s="151" t="s">
        <v>42</v>
      </c>
      <c r="D28" s="308" t="s">
        <v>42</v>
      </c>
      <c r="E28" s="204" t="s">
        <v>43</v>
      </c>
      <c r="F28" s="344" t="s">
        <v>44</v>
      </c>
      <c r="G28" s="345">
        <v>379500</v>
      </c>
      <c r="H28" s="346" t="s">
        <v>45</v>
      </c>
      <c r="I28" s="372">
        <f>ROUND(J28/G28,4)</f>
        <v>0</v>
      </c>
      <c r="J28" s="373">
        <f>ROUND(L28*$P$27/$L$32,2)</f>
        <v>0</v>
      </c>
      <c r="K28" s="374">
        <v>0.03</v>
      </c>
      <c r="L28" s="375">
        <f>+ROUND(G28*K28,2)</f>
        <v>11385</v>
      </c>
      <c r="M28" s="394">
        <f>15/500</f>
        <v>0.03</v>
      </c>
      <c r="N28" s="395"/>
      <c r="O28" s="390"/>
      <c r="P28" s="396"/>
    </row>
    <row r="29" ht="32.25" hidden="1" customHeight="1" spans="1:16">
      <c r="A29" s="307">
        <v>2</v>
      </c>
      <c r="B29" s="152"/>
      <c r="C29" s="153"/>
      <c r="D29" s="309"/>
      <c r="E29" s="347"/>
      <c r="F29" s="344" t="s">
        <v>44</v>
      </c>
      <c r="G29" s="348"/>
      <c r="H29" s="349" t="s">
        <v>46</v>
      </c>
      <c r="I29" s="376" t="e">
        <f t="shared" ref="I29:I30" si="0">ROUND(J29/G29,4)</f>
        <v>#DIV/0!</v>
      </c>
      <c r="J29" s="377">
        <f>ROUND(L29*$P$27/$L$32,2)</f>
        <v>0</v>
      </c>
      <c r="K29" s="378"/>
      <c r="L29" s="375">
        <f t="shared" ref="L29:L30" si="1">+ROUND(G29*K29,2)</f>
        <v>0</v>
      </c>
      <c r="M29" s="395"/>
      <c r="N29" s="395"/>
      <c r="O29" s="390"/>
      <c r="P29" s="396"/>
    </row>
    <row r="30" ht="32.25" hidden="1" customHeight="1" spans="1:16">
      <c r="A30" s="307">
        <v>3</v>
      </c>
      <c r="B30" s="150"/>
      <c r="C30" s="151"/>
      <c r="D30" s="309"/>
      <c r="E30" s="347"/>
      <c r="F30" s="344" t="s">
        <v>44</v>
      </c>
      <c r="G30" s="348"/>
      <c r="H30" s="349" t="s">
        <v>46</v>
      </c>
      <c r="I30" s="376" t="e">
        <f t="shared" si="0"/>
        <v>#DIV/0!</v>
      </c>
      <c r="J30" s="377">
        <f>ROUND(L30*$P$27/$L$32,2)</f>
        <v>0</v>
      </c>
      <c r="K30" s="378"/>
      <c r="L30" s="375">
        <f t="shared" si="1"/>
        <v>0</v>
      </c>
      <c r="M30" s="395"/>
      <c r="N30" s="395"/>
      <c r="O30" s="390"/>
      <c r="P30" s="396"/>
    </row>
    <row r="31" ht="32.25" hidden="1" customHeight="1" spans="1:16">
      <c r="A31" s="307"/>
      <c r="B31" s="150"/>
      <c r="C31" s="151"/>
      <c r="D31" s="309"/>
      <c r="E31" s="347"/>
      <c r="F31" s="344"/>
      <c r="G31" s="348"/>
      <c r="H31" s="349"/>
      <c r="I31" s="376"/>
      <c r="J31" s="377"/>
      <c r="K31" s="378"/>
      <c r="L31" s="375"/>
      <c r="M31" s="395"/>
      <c r="N31" s="395"/>
      <c r="O31" s="390"/>
      <c r="P31" s="396"/>
    </row>
    <row r="32" ht="37.5" customHeight="1" spans="1:13">
      <c r="A32" s="310" t="s">
        <v>47</v>
      </c>
      <c r="B32" s="311"/>
      <c r="C32" s="311"/>
      <c r="D32" s="311"/>
      <c r="E32" s="311"/>
      <c r="F32" s="350"/>
      <c r="G32" s="351">
        <f>SUM(G28:G30)</f>
        <v>379500</v>
      </c>
      <c r="H32" s="352"/>
      <c r="I32" s="352"/>
      <c r="J32" s="379">
        <f>SUM(J28:J30)</f>
        <v>0</v>
      </c>
      <c r="K32" s="380"/>
      <c r="L32" s="379">
        <f>SUM(L28:L30)</f>
        <v>11385</v>
      </c>
      <c r="M32" s="397">
        <f>+M28*762</f>
        <v>22.86</v>
      </c>
    </row>
    <row r="33" ht="24" customHeight="1" spans="1:13">
      <c r="A33" s="312" t="s">
        <v>48</v>
      </c>
      <c r="B33" s="313"/>
      <c r="C33" s="314"/>
      <c r="D33" s="315"/>
      <c r="F33" s="353"/>
      <c r="G33" s="354"/>
      <c r="H33" s="354"/>
      <c r="I33" s="354"/>
      <c r="J33" s="354"/>
      <c r="K33" s="354"/>
      <c r="L33" s="381"/>
      <c r="M33" s="398"/>
    </row>
    <row r="34" ht="18" customHeight="1" spans="1:12">
      <c r="A34" s="316" t="s">
        <v>49</v>
      </c>
      <c r="G34" s="355" t="s">
        <v>50</v>
      </c>
      <c r="H34" s="355"/>
      <c r="I34" s="355"/>
      <c r="J34" s="355"/>
      <c r="K34" s="355"/>
      <c r="L34" s="382"/>
    </row>
    <row r="35" ht="18" customHeight="1" spans="1:12">
      <c r="A35" s="316" t="s">
        <v>51</v>
      </c>
      <c r="G35" s="322"/>
      <c r="L35" s="366"/>
    </row>
    <row r="36" spans="1:12">
      <c r="A36" s="317"/>
      <c r="G36" s="322"/>
      <c r="L36" s="366"/>
    </row>
    <row r="37" spans="1:12">
      <c r="A37" s="317"/>
      <c r="G37" s="322"/>
      <c r="L37" s="366"/>
    </row>
    <row r="38" spans="1:12">
      <c r="A38" s="317"/>
      <c r="G38" s="322"/>
      <c r="L38" s="366"/>
    </row>
    <row r="39" spans="1:13">
      <c r="A39" s="317"/>
      <c r="G39" s="322"/>
      <c r="L39" s="366"/>
      <c r="M39" s="270">
        <f>500*730</f>
        <v>365000</v>
      </c>
    </row>
    <row r="40" spans="1:12">
      <c r="A40" s="317"/>
      <c r="G40" s="322"/>
      <c r="L40" s="366"/>
    </row>
    <row r="41" ht="196.5" customHeight="1" spans="1:12">
      <c r="A41" s="318"/>
      <c r="B41" s="319"/>
      <c r="C41" s="320"/>
      <c r="D41" s="321"/>
      <c r="E41" s="320"/>
      <c r="F41" s="356"/>
      <c r="G41" s="357"/>
      <c r="H41" s="320"/>
      <c r="I41" s="320"/>
      <c r="J41" s="320"/>
      <c r="K41" s="320"/>
      <c r="L41" s="383"/>
    </row>
  </sheetData>
  <mergeCells count="3">
    <mergeCell ref="A4:L4"/>
    <mergeCell ref="A32:F32"/>
    <mergeCell ref="G34:L34"/>
  </mergeCells>
  <dataValidations count="1">
    <dataValidation type="list" allowBlank="1" showInputMessage="1" showErrorMessage="1" sqref="M23">
      <formula1>"Kattuapalli,Chennai"</formula1>
    </dataValidation>
  </dataValidations>
  <printOptions horizontalCentered="1"/>
  <pageMargins left="0" right="0" top="0" bottom="0" header="0" footer="0"/>
  <pageSetup paperSize="9" scale="6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2"/>
  <sheetViews>
    <sheetView showGridLines="0" tabSelected="1" zoomScale="85" zoomScaleNormal="85" zoomScalePageLayoutView="70" zoomScaleSheetLayoutView="80" workbookViewId="0">
      <selection activeCell="A17" sqref="A17"/>
    </sheetView>
  </sheetViews>
  <sheetFormatPr defaultColWidth="9.10714285714286" defaultRowHeight="15.2"/>
  <cols>
    <col min="1" max="1" width="4.4375" style="106" customWidth="1"/>
    <col min="2" max="2" width="17" style="106" customWidth="1"/>
    <col min="3" max="3" width="15.8839285714286" style="107" customWidth="1"/>
    <col min="4" max="4" width="7.10714285714286" style="107" customWidth="1"/>
    <col min="5" max="5" width="20.1071428571429" style="108" customWidth="1"/>
    <col min="6" max="6" width="38.1071428571429" style="109" customWidth="1"/>
    <col min="7" max="7" width="18.8839285714286" style="110" customWidth="1"/>
    <col min="8" max="8" width="18.8839285714286" style="111" customWidth="1"/>
    <col min="9" max="9" width="15.1071428571429" style="109" customWidth="1"/>
    <col min="10" max="10" width="11.8839285714286" style="109" customWidth="1"/>
    <col min="11" max="11" width="9.88392857142857" style="112" customWidth="1"/>
    <col min="12" max="12" width="12.1071428571429" style="109" customWidth="1"/>
    <col min="13" max="13" width="14.5535714285714" style="109" customWidth="1"/>
    <col min="14" max="14" width="9.4375" style="109" customWidth="1"/>
    <col min="15" max="15" width="12" style="113" customWidth="1"/>
    <col min="16" max="17" width="9.10714285714286" style="109"/>
    <col min="18" max="18" width="9.4375" style="113" customWidth="1"/>
    <col min="19" max="19" width="10.5535714285714" style="112" customWidth="1"/>
    <col min="20" max="20" width="9.10714285714286" style="112"/>
    <col min="21" max="16384" width="9.10714285714286" style="109"/>
  </cols>
  <sheetData>
    <row r="1" ht="3.75" customHeight="1" spans="19:20">
      <c r="S1" s="109"/>
      <c r="T1" s="109"/>
    </row>
    <row r="2" ht="3.75" customHeight="1" spans="19:20">
      <c r="S2" s="109"/>
      <c r="T2" s="109"/>
    </row>
    <row r="3" ht="3.75" customHeight="1" spans="19:20">
      <c r="S3" s="109"/>
      <c r="T3" s="109"/>
    </row>
    <row r="4" ht="48.75" customHeight="1" spans="1:20">
      <c r="A4" s="114" t="s">
        <v>52</v>
      </c>
      <c r="B4" s="115"/>
      <c r="C4" s="115"/>
      <c r="D4" s="115"/>
      <c r="E4" s="115"/>
      <c r="F4" s="115"/>
      <c r="G4" s="115"/>
      <c r="H4" s="115"/>
      <c r="I4" s="115"/>
      <c r="J4" s="221"/>
      <c r="K4" s="115"/>
      <c r="L4" s="115"/>
      <c r="M4" s="221"/>
      <c r="S4" s="109"/>
      <c r="T4" s="109"/>
    </row>
    <row r="5" ht="15.75" customHeight="1" spans="1:20">
      <c r="A5" s="116" t="s">
        <v>1</v>
      </c>
      <c r="B5" s="117"/>
      <c r="C5" s="118"/>
      <c r="D5" s="119"/>
      <c r="E5" s="138"/>
      <c r="F5" s="165"/>
      <c r="G5" s="166" t="s">
        <v>53</v>
      </c>
      <c r="H5" s="167"/>
      <c r="I5" s="222"/>
      <c r="J5" s="222"/>
      <c r="K5" s="223"/>
      <c r="L5" s="222"/>
      <c r="M5" s="247"/>
      <c r="S5" s="109"/>
      <c r="T5" s="109"/>
    </row>
    <row r="6" ht="15.75" customHeight="1" spans="1:20">
      <c r="A6" s="120" t="s">
        <v>4</v>
      </c>
      <c r="B6" s="121"/>
      <c r="C6" s="122"/>
      <c r="D6" s="123"/>
      <c r="E6" s="168"/>
      <c r="F6" s="169"/>
      <c r="G6" s="166" t="str">
        <f>+'INV-'!F6</f>
        <v>PO DATE:</v>
      </c>
      <c r="H6" s="170"/>
      <c r="I6" s="222"/>
      <c r="J6" s="224"/>
      <c r="K6" s="223"/>
      <c r="L6" s="222"/>
      <c r="M6" s="247"/>
      <c r="O6" s="248"/>
      <c r="S6" s="109"/>
      <c r="T6" s="109"/>
    </row>
    <row r="7" spans="1:20">
      <c r="A7" s="116" t="s">
        <v>6</v>
      </c>
      <c r="B7" s="117"/>
      <c r="C7" s="124"/>
      <c r="D7" s="124"/>
      <c r="E7" s="171"/>
      <c r="F7" s="172"/>
      <c r="G7" s="173" t="s">
        <v>54</v>
      </c>
      <c r="H7" s="167"/>
      <c r="I7" s="225"/>
      <c r="J7" s="222"/>
      <c r="K7" s="226"/>
      <c r="L7" s="225"/>
      <c r="M7" s="249"/>
      <c r="S7" s="109"/>
      <c r="T7" s="109"/>
    </row>
    <row r="8" spans="1:20">
      <c r="A8" s="116" t="s">
        <v>8</v>
      </c>
      <c r="B8" s="117"/>
      <c r="C8" s="125"/>
      <c r="D8" s="125"/>
      <c r="E8" s="174"/>
      <c r="F8" s="174"/>
      <c r="G8" s="175" t="s">
        <v>55</v>
      </c>
      <c r="H8" s="167"/>
      <c r="I8" s="222"/>
      <c r="J8" s="222"/>
      <c r="K8" s="223"/>
      <c r="L8" s="222"/>
      <c r="M8" s="247"/>
      <c r="S8" s="109"/>
      <c r="T8" s="109"/>
    </row>
    <row r="9" spans="1:20">
      <c r="A9" s="126" t="s">
        <v>10</v>
      </c>
      <c r="B9" s="127"/>
      <c r="C9" s="128"/>
      <c r="D9" s="128"/>
      <c r="E9" s="176"/>
      <c r="F9" s="177"/>
      <c r="G9" s="175" t="s">
        <v>56</v>
      </c>
      <c r="H9" s="167"/>
      <c r="I9" s="222"/>
      <c r="J9" s="222"/>
      <c r="K9" s="223"/>
      <c r="L9" s="222"/>
      <c r="M9" s="247"/>
      <c r="S9" s="109"/>
      <c r="T9" s="109"/>
    </row>
    <row r="10" spans="1:20">
      <c r="A10" s="126" t="s">
        <v>57</v>
      </c>
      <c r="B10" s="127"/>
      <c r="C10" s="128"/>
      <c r="D10" s="128"/>
      <c r="E10" s="176"/>
      <c r="F10" s="177"/>
      <c r="G10" s="175"/>
      <c r="H10" s="167"/>
      <c r="I10" s="222"/>
      <c r="J10" s="222"/>
      <c r="K10" s="223"/>
      <c r="L10" s="222"/>
      <c r="M10" s="247"/>
      <c r="S10" s="109"/>
      <c r="T10" s="109"/>
    </row>
    <row r="11" spans="1:20">
      <c r="A11" s="129" t="s">
        <v>14</v>
      </c>
      <c r="B11" s="130"/>
      <c r="C11" s="131"/>
      <c r="D11" s="131"/>
      <c r="E11" s="171"/>
      <c r="F11" s="165"/>
      <c r="G11" s="178" t="s">
        <v>15</v>
      </c>
      <c r="H11" s="167"/>
      <c r="I11" s="222"/>
      <c r="J11" s="222"/>
      <c r="K11" s="223"/>
      <c r="L11" s="222"/>
      <c r="M11" s="247"/>
      <c r="S11" s="109"/>
      <c r="T11" s="109"/>
    </row>
    <row r="12" spans="1:20">
      <c r="A12" s="132" t="s">
        <v>16</v>
      </c>
      <c r="B12" s="133"/>
      <c r="C12" s="134"/>
      <c r="D12" s="134"/>
      <c r="E12" s="179"/>
      <c r="F12" s="180"/>
      <c r="G12" s="181" t="s">
        <v>16</v>
      </c>
      <c r="H12" s="170"/>
      <c r="I12" s="224"/>
      <c r="J12" s="224"/>
      <c r="K12" s="227"/>
      <c r="L12" s="224"/>
      <c r="M12" s="250"/>
      <c r="S12" s="109"/>
      <c r="T12" s="109"/>
    </row>
    <row r="13" spans="1:20">
      <c r="A13" s="116" t="s">
        <v>17</v>
      </c>
      <c r="B13" s="117"/>
      <c r="C13" s="124"/>
      <c r="D13" s="124"/>
      <c r="E13" s="171"/>
      <c r="F13" s="172"/>
      <c r="G13" s="175" t="s">
        <v>18</v>
      </c>
      <c r="H13" s="167"/>
      <c r="I13" s="222"/>
      <c r="J13" s="222"/>
      <c r="K13" s="223"/>
      <c r="L13" s="222"/>
      <c r="M13" s="247"/>
      <c r="S13" s="109"/>
      <c r="T13" s="109"/>
    </row>
    <row r="14" spans="1:20">
      <c r="A14" s="116" t="str">
        <f>+A8</f>
        <v>An Trung Industries Company Limited</v>
      </c>
      <c r="B14" s="117"/>
      <c r="C14" s="125"/>
      <c r="D14" s="125"/>
      <c r="E14" s="174"/>
      <c r="F14" s="174"/>
      <c r="G14" s="175" t="str">
        <f>+G8</f>
        <v>Address: 1110 E 18th St Los Angeles, CA 90021, United States of America</v>
      </c>
      <c r="H14" s="167"/>
      <c r="I14" s="222"/>
      <c r="J14" s="222"/>
      <c r="K14" s="223"/>
      <c r="L14" s="222"/>
      <c r="M14" s="247"/>
      <c r="S14" s="109"/>
      <c r="T14" s="109"/>
    </row>
    <row r="15" spans="1:20">
      <c r="A15" s="126" t="str">
        <f>+A9</f>
        <v>An Phat High-tech Industrial Zone, Km 47, 5 Highway, Viet Hoa Ward</v>
      </c>
      <c r="B15" s="127"/>
      <c r="C15" s="128"/>
      <c r="D15" s="128"/>
      <c r="E15" s="176"/>
      <c r="F15" s="177"/>
      <c r="G15" s="182" t="str">
        <f>+G9</f>
        <v>Attention to: Ms. Kate Rapp (Operation Manager)</v>
      </c>
      <c r="H15" s="167"/>
      <c r="I15" s="222"/>
      <c r="J15" s="222"/>
      <c r="K15" s="223"/>
      <c r="L15" s="222"/>
      <c r="M15" s="247"/>
      <c r="S15" s="109"/>
      <c r="T15" s="109"/>
    </row>
    <row r="16" spans="1:20">
      <c r="A16" s="126" t="s">
        <v>57</v>
      </c>
      <c r="B16" s="127"/>
      <c r="C16" s="128"/>
      <c r="D16" s="128"/>
      <c r="E16" s="176"/>
      <c r="F16" s="177"/>
      <c r="G16" s="178">
        <f>+G10</f>
        <v>0</v>
      </c>
      <c r="H16" s="167"/>
      <c r="I16" s="222"/>
      <c r="J16" s="222"/>
      <c r="K16" s="223"/>
      <c r="L16" s="222"/>
      <c r="M16" s="247"/>
      <c r="S16" s="109"/>
      <c r="T16" s="109"/>
    </row>
    <row r="17" spans="1:20">
      <c r="A17" s="126" t="str">
        <f>+A11</f>
        <v>Tel: 0220.3898.666</v>
      </c>
      <c r="B17" s="127"/>
      <c r="C17" s="128"/>
      <c r="D17" s="128"/>
      <c r="E17" s="176"/>
      <c r="F17" s="177"/>
      <c r="G17" s="178" t="s">
        <v>15</v>
      </c>
      <c r="H17" s="167"/>
      <c r="I17" s="222"/>
      <c r="J17" s="222"/>
      <c r="K17" s="223"/>
      <c r="L17" s="222"/>
      <c r="M17" s="247"/>
      <c r="S17" s="109"/>
      <c r="T17" s="109"/>
    </row>
    <row r="18" spans="1:20">
      <c r="A18" s="135" t="s">
        <v>16</v>
      </c>
      <c r="B18" s="136"/>
      <c r="C18" s="137"/>
      <c r="D18" s="137"/>
      <c r="E18" s="183"/>
      <c r="F18" s="184"/>
      <c r="G18" s="181" t="s">
        <v>16</v>
      </c>
      <c r="H18" s="170"/>
      <c r="I18" s="224"/>
      <c r="J18" s="224"/>
      <c r="K18" s="227"/>
      <c r="L18" s="224"/>
      <c r="M18" s="250"/>
      <c r="S18" s="109"/>
      <c r="T18" s="109"/>
    </row>
    <row r="19" ht="17.1" customHeight="1" spans="1:20">
      <c r="A19" s="116" t="s">
        <v>19</v>
      </c>
      <c r="B19" s="117"/>
      <c r="C19" s="138" t="str">
        <f>'INV-'!D19</f>
        <v>By Seaway</v>
      </c>
      <c r="D19" s="124"/>
      <c r="E19" s="138"/>
      <c r="F19" s="185"/>
      <c r="G19" s="186" t="s">
        <v>58</v>
      </c>
      <c r="H19" s="186"/>
      <c r="I19" s="172"/>
      <c r="J19" s="172"/>
      <c r="K19" s="142"/>
      <c r="L19" s="172"/>
      <c r="M19" s="251"/>
      <c r="S19" s="109"/>
      <c r="T19" s="109"/>
    </row>
    <row r="20" ht="17.1" customHeight="1" spans="1:20">
      <c r="A20" s="116" t="s">
        <v>21</v>
      </c>
      <c r="B20" s="117"/>
      <c r="C20" s="139"/>
      <c r="D20" s="140"/>
      <c r="E20" s="187"/>
      <c r="F20" s="188"/>
      <c r="G20" s="189"/>
      <c r="H20" s="190"/>
      <c r="I20" s="228"/>
      <c r="J20" s="229"/>
      <c r="L20" s="228"/>
      <c r="M20" s="252"/>
      <c r="S20" s="109"/>
      <c r="T20" s="109"/>
    </row>
    <row r="21" ht="17.1" customHeight="1" spans="1:20">
      <c r="A21" s="141" t="s">
        <v>22</v>
      </c>
      <c r="B21" s="142"/>
      <c r="C21" s="143"/>
      <c r="E21" s="187"/>
      <c r="F21" s="188"/>
      <c r="G21" s="189"/>
      <c r="H21" s="190"/>
      <c r="I21" s="228"/>
      <c r="J21" s="229"/>
      <c r="L21" s="228"/>
      <c r="M21" s="252"/>
      <c r="S21" s="109"/>
      <c r="T21" s="109"/>
    </row>
    <row r="22" ht="17.1" customHeight="1" spans="1:20">
      <c r="A22" s="116" t="s">
        <v>24</v>
      </c>
      <c r="B22" s="117"/>
      <c r="C22" s="138" t="str">
        <f>'INV-'!D22</f>
        <v>Port of Hai phong, Vietnam</v>
      </c>
      <c r="D22" s="124"/>
      <c r="E22" s="187"/>
      <c r="F22" s="191"/>
      <c r="G22" s="192"/>
      <c r="H22" s="193"/>
      <c r="I22" s="230"/>
      <c r="J22" s="229"/>
      <c r="L22" s="228"/>
      <c r="M22" s="252"/>
      <c r="S22" s="109"/>
      <c r="T22" s="109"/>
    </row>
    <row r="23" ht="17.1" customHeight="1" spans="1:20">
      <c r="A23" s="116" t="s">
        <v>26</v>
      </c>
      <c r="B23" s="117"/>
      <c r="C23" s="138" t="s">
        <v>59</v>
      </c>
      <c r="D23" s="124"/>
      <c r="E23" s="187"/>
      <c r="F23" s="194"/>
      <c r="G23" s="192"/>
      <c r="H23" s="193"/>
      <c r="I23" s="231" t="s">
        <v>60</v>
      </c>
      <c r="J23" s="229"/>
      <c r="L23" s="228"/>
      <c r="M23" s="252"/>
      <c r="S23" s="109"/>
      <c r="T23" s="109"/>
    </row>
    <row r="24" ht="17.1" customHeight="1" spans="1:20">
      <c r="A24" s="116" t="s">
        <v>28</v>
      </c>
      <c r="B24" s="117"/>
      <c r="C24" s="138" t="str">
        <f>'INV-'!D24</f>
        <v>T/T</v>
      </c>
      <c r="D24" s="124"/>
      <c r="E24" s="138"/>
      <c r="F24" s="195"/>
      <c r="G24" s="192"/>
      <c r="H24" s="193"/>
      <c r="I24" s="232"/>
      <c r="J24" s="229"/>
      <c r="L24" s="232"/>
      <c r="M24" s="253"/>
      <c r="S24" s="109"/>
      <c r="T24" s="109"/>
    </row>
    <row r="25" ht="17.1" customHeight="1" spans="1:20">
      <c r="A25" s="116" t="s">
        <v>30</v>
      </c>
      <c r="B25" s="117"/>
      <c r="C25" s="138" t="str">
        <f>'INV-'!D25</f>
        <v>FOB Port of HAI PHONG (Incoterms 2010) </v>
      </c>
      <c r="D25" s="124"/>
      <c r="E25" s="138"/>
      <c r="F25" s="196"/>
      <c r="G25" s="192"/>
      <c r="H25" s="193"/>
      <c r="I25" s="228"/>
      <c r="J25" s="232"/>
      <c r="L25" s="228"/>
      <c r="M25" s="252"/>
      <c r="S25" s="109"/>
      <c r="T25" s="109"/>
    </row>
    <row r="26" ht="17.6" spans="1:20">
      <c r="A26" s="144"/>
      <c r="B26" s="117"/>
      <c r="C26" s="138"/>
      <c r="D26" s="124"/>
      <c r="E26" s="138"/>
      <c r="F26" s="197"/>
      <c r="G26" s="198"/>
      <c r="H26" s="199"/>
      <c r="I26" s="233"/>
      <c r="J26" s="234"/>
      <c r="L26" s="228"/>
      <c r="M26" s="252"/>
      <c r="S26" s="109"/>
      <c r="T26" s="109"/>
    </row>
    <row r="27" ht="39.6" customHeight="1" spans="1:20">
      <c r="A27" s="145" t="s">
        <v>32</v>
      </c>
      <c r="B27" s="146" t="s">
        <v>61</v>
      </c>
      <c r="C27" s="146" t="s">
        <v>33</v>
      </c>
      <c r="D27" s="146" t="s">
        <v>34</v>
      </c>
      <c r="E27" s="146" t="s">
        <v>35</v>
      </c>
      <c r="F27" s="146" t="s">
        <v>36</v>
      </c>
      <c r="G27" s="200" t="s">
        <v>37</v>
      </c>
      <c r="H27" s="201" t="s">
        <v>38</v>
      </c>
      <c r="I27" s="146" t="s">
        <v>39</v>
      </c>
      <c r="J27" s="146" t="s">
        <v>62</v>
      </c>
      <c r="K27" s="146" t="s">
        <v>63</v>
      </c>
      <c r="L27" s="235" t="s">
        <v>64</v>
      </c>
      <c r="M27" s="235" t="s">
        <v>65</v>
      </c>
      <c r="N27" s="112"/>
      <c r="O27" s="254"/>
      <c r="P27" s="112"/>
      <c r="Q27" s="112"/>
      <c r="R27" s="254"/>
      <c r="S27" s="109"/>
      <c r="T27" s="109"/>
    </row>
    <row r="28" ht="28.5" customHeight="1" spans="1:20">
      <c r="A28" s="145"/>
      <c r="B28" s="146"/>
      <c r="C28" s="147"/>
      <c r="D28" s="147"/>
      <c r="E28" s="146"/>
      <c r="F28" s="202"/>
      <c r="G28" s="200"/>
      <c r="H28"/>
      <c r="I28" s="146"/>
      <c r="J28" s="146"/>
      <c r="K28" s="236"/>
      <c r="L28" s="146"/>
      <c r="M28" s="235"/>
      <c r="N28" s="112"/>
      <c r="O28" s="254"/>
      <c r="P28" s="112"/>
      <c r="Q28" s="112"/>
      <c r="R28" s="266"/>
      <c r="S28" s="267"/>
      <c r="T28" s="267"/>
    </row>
    <row r="29" ht="75.6" customHeight="1" spans="1:20">
      <c r="A29" s="148">
        <v>2</v>
      </c>
      <c r="B29" s="149"/>
      <c r="C29" s="150" t="s">
        <v>66</v>
      </c>
      <c r="D29" s="151"/>
      <c r="E29" s="203" t="s">
        <v>67</v>
      </c>
      <c r="F29" s="400" t="s">
        <v>68</v>
      </c>
      <c r="G29" s="205" t="s">
        <v>44</v>
      </c>
      <c r="H29" s="206">
        <v>600</v>
      </c>
      <c r="I29" s="237" t="s">
        <v>46</v>
      </c>
      <c r="J29" s="238">
        <f t="shared" ref="J29:J30" si="0">+H29/10</f>
        <v>60</v>
      </c>
      <c r="K29" s="238">
        <f>(4.48-1.2)*J29</f>
        <v>196.8</v>
      </c>
      <c r="L29" s="239">
        <f>4.48*J29</f>
        <v>268.8</v>
      </c>
      <c r="M29" s="255">
        <f>0.68*0.56*0.125*J29</f>
        <v>2.856</v>
      </c>
      <c r="N29" s="256"/>
      <c r="O29" s="257"/>
      <c r="P29" s="110"/>
      <c r="Q29" s="110"/>
      <c r="R29" s="257"/>
      <c r="S29" s="259"/>
      <c r="T29" s="259"/>
    </row>
    <row r="30" ht="75.6" customHeight="1" spans="1:20">
      <c r="A30" s="148">
        <v>3</v>
      </c>
      <c r="B30" s="149"/>
      <c r="C30" s="150" t="s">
        <v>66</v>
      </c>
      <c r="D30" s="151"/>
      <c r="E30" s="207" t="s">
        <v>69</v>
      </c>
      <c r="F30" s="400" t="s">
        <v>70</v>
      </c>
      <c r="G30" s="205" t="s">
        <v>44</v>
      </c>
      <c r="H30" s="206">
        <v>700</v>
      </c>
      <c r="I30" s="237" t="s">
        <v>46</v>
      </c>
      <c r="J30" s="238">
        <f t="shared" si="0"/>
        <v>70</v>
      </c>
      <c r="K30" s="238">
        <f>3.85*J30</f>
        <v>269.5</v>
      </c>
      <c r="L30" s="239">
        <f>5.45*J30</f>
        <v>381.5</v>
      </c>
      <c r="M30" s="255">
        <f>0.68*0.675*0.125*J30</f>
        <v>4.01625</v>
      </c>
      <c r="N30" s="256"/>
      <c r="O30" s="257"/>
      <c r="P30" s="110"/>
      <c r="Q30" s="110"/>
      <c r="R30" s="257"/>
      <c r="S30" s="259"/>
      <c r="T30" s="259"/>
    </row>
    <row r="31" ht="46.5" hidden="1" customHeight="1" spans="1:20">
      <c r="A31" s="148"/>
      <c r="B31" s="149"/>
      <c r="C31" s="152"/>
      <c r="D31" s="153"/>
      <c r="E31" s="208"/>
      <c r="F31" s="209"/>
      <c r="G31" s="205"/>
      <c r="H31" s="206"/>
      <c r="I31" s="237"/>
      <c r="J31" s="238"/>
      <c r="K31" s="238"/>
      <c r="L31" s="239"/>
      <c r="M31" s="255"/>
      <c r="N31" s="256"/>
      <c r="O31" s="257"/>
      <c r="P31" s="110"/>
      <c r="Q31" s="110"/>
      <c r="R31" s="257"/>
      <c r="S31" s="259"/>
      <c r="T31" s="259"/>
    </row>
    <row r="32" s="104" customFormat="1" ht="33" customHeight="1" spans="1:20">
      <c r="A32" s="154" t="s">
        <v>47</v>
      </c>
      <c r="B32" s="155"/>
      <c r="C32" s="155"/>
      <c r="D32" s="155"/>
      <c r="E32" s="155"/>
      <c r="F32" s="155"/>
      <c r="G32" s="210"/>
      <c r="H32" s="211">
        <f>SUM(H29:H31)</f>
        <v>1300</v>
      </c>
      <c r="I32" s="240"/>
      <c r="J32" s="211">
        <f>SUM(J29:J31)</f>
        <v>130</v>
      </c>
      <c r="K32" s="241">
        <f>SUM(K29:K31)</f>
        <v>466.3</v>
      </c>
      <c r="L32" s="242">
        <f>SUM(L29:L31)</f>
        <v>650.3</v>
      </c>
      <c r="M32" s="258">
        <f>SUM(M29:M31)</f>
        <v>6.87225</v>
      </c>
      <c r="N32" s="259"/>
      <c r="O32" s="260"/>
      <c r="P32" s="261"/>
      <c r="Q32" s="261"/>
      <c r="R32" s="254"/>
      <c r="S32" s="261"/>
      <c r="T32" s="261"/>
    </row>
    <row r="33" s="105" customFormat="1" ht="24" customHeight="1" spans="1:20">
      <c r="A33" s="156" t="s">
        <v>48</v>
      </c>
      <c r="B33" s="157"/>
      <c r="C33" s="158"/>
      <c r="D33" s="158"/>
      <c r="E33" s="212"/>
      <c r="F33" s="212"/>
      <c r="G33" s="213"/>
      <c r="H33" s="214"/>
      <c r="I33" s="243"/>
      <c r="J33" s="244"/>
      <c r="K33" s="244"/>
      <c r="L33" s="244"/>
      <c r="M33" s="262"/>
      <c r="N33" s="112"/>
      <c r="O33" s="254"/>
      <c r="P33" s="261"/>
      <c r="Q33" s="261"/>
      <c r="R33" s="254"/>
      <c r="S33" s="261"/>
      <c r="T33" s="261"/>
    </row>
    <row r="34" s="105" customFormat="1" ht="18" customHeight="1" spans="1:20">
      <c r="A34" s="159" t="s">
        <v>49</v>
      </c>
      <c r="B34" s="112"/>
      <c r="C34" s="112"/>
      <c r="D34" s="112"/>
      <c r="E34" s="112"/>
      <c r="F34" s="112"/>
      <c r="G34" s="110"/>
      <c r="H34" s="215"/>
      <c r="I34" s="245" t="s">
        <v>50</v>
      </c>
      <c r="J34" s="112"/>
      <c r="K34" s="112"/>
      <c r="L34" s="112"/>
      <c r="M34" s="263"/>
      <c r="N34" s="112"/>
      <c r="O34" s="254"/>
      <c r="P34" s="261"/>
      <c r="Q34" s="261"/>
      <c r="R34" s="254"/>
      <c r="S34" s="261"/>
      <c r="T34" s="261"/>
    </row>
    <row r="35" s="105" customFormat="1" ht="18" customHeight="1" spans="1:20">
      <c r="A35" s="159" t="s">
        <v>51</v>
      </c>
      <c r="B35" s="160"/>
      <c r="C35" s="112"/>
      <c r="D35" s="112"/>
      <c r="E35" s="112"/>
      <c r="F35" s="112"/>
      <c r="G35" s="110"/>
      <c r="H35" s="216"/>
      <c r="I35" s="112"/>
      <c r="J35" s="112"/>
      <c r="K35" s="112"/>
      <c r="L35" s="112"/>
      <c r="M35" s="263"/>
      <c r="N35" s="112"/>
      <c r="O35" s="254"/>
      <c r="P35" s="261"/>
      <c r="Q35" s="261"/>
      <c r="R35" s="254"/>
      <c r="S35" s="261"/>
      <c r="T35" s="261"/>
    </row>
    <row r="36" s="105" customFormat="1" spans="1:20">
      <c r="A36" s="161"/>
      <c r="B36" s="106"/>
      <c r="C36" s="107"/>
      <c r="D36" s="107"/>
      <c r="E36" s="108"/>
      <c r="F36" s="109"/>
      <c r="G36" s="110"/>
      <c r="H36" s="167"/>
      <c r="I36" s="109"/>
      <c r="J36" s="109"/>
      <c r="K36" s="112"/>
      <c r="L36" s="109"/>
      <c r="M36" s="264"/>
      <c r="N36" s="109"/>
      <c r="O36" s="113"/>
      <c r="R36" s="113"/>
      <c r="S36" s="261"/>
      <c r="T36" s="261"/>
    </row>
    <row r="37" s="105" customFormat="1" spans="1:20">
      <c r="A37" s="161"/>
      <c r="B37" s="106"/>
      <c r="C37" s="107"/>
      <c r="D37" s="107"/>
      <c r="E37" s="108"/>
      <c r="F37" s="109"/>
      <c r="G37" s="110"/>
      <c r="H37" s="167"/>
      <c r="I37" s="109"/>
      <c r="J37" s="109"/>
      <c r="K37" s="112"/>
      <c r="L37" s="109"/>
      <c r="M37" s="264"/>
      <c r="N37" s="109"/>
      <c r="O37" s="113"/>
      <c r="R37" s="113"/>
      <c r="S37" s="261"/>
      <c r="T37" s="261"/>
    </row>
    <row r="38" s="105" customFormat="1" spans="1:20">
      <c r="A38" s="161"/>
      <c r="B38" s="106"/>
      <c r="C38" s="107"/>
      <c r="D38" s="107"/>
      <c r="E38" s="108"/>
      <c r="F38" s="109"/>
      <c r="G38" s="110"/>
      <c r="H38" s="167"/>
      <c r="I38" s="109"/>
      <c r="J38" s="109"/>
      <c r="K38" s="112"/>
      <c r="L38" s="109"/>
      <c r="M38" s="264"/>
      <c r="N38" s="109"/>
      <c r="O38" s="113"/>
      <c r="R38" s="113"/>
      <c r="S38" s="261"/>
      <c r="T38" s="261"/>
    </row>
    <row r="39" s="105" customFormat="1" spans="1:20">
      <c r="A39" s="161"/>
      <c r="B39" s="106"/>
      <c r="C39" s="107"/>
      <c r="D39" s="107"/>
      <c r="E39" s="108"/>
      <c r="F39" s="109"/>
      <c r="G39" s="110"/>
      <c r="H39" s="167"/>
      <c r="I39" s="109"/>
      <c r="J39" s="109"/>
      <c r="K39" s="112"/>
      <c r="L39" s="109"/>
      <c r="M39" s="264"/>
      <c r="N39" s="109"/>
      <c r="O39" s="113"/>
      <c r="R39" s="113"/>
      <c r="S39" s="261"/>
      <c r="T39" s="261"/>
    </row>
    <row r="40" s="105" customFormat="1" spans="1:20">
      <c r="A40" s="161"/>
      <c r="B40" s="106"/>
      <c r="C40" s="107"/>
      <c r="D40" s="107"/>
      <c r="E40" s="108"/>
      <c r="F40" s="109"/>
      <c r="G40" s="110"/>
      <c r="H40" s="167"/>
      <c r="I40" s="109"/>
      <c r="J40" s="109"/>
      <c r="K40" s="112"/>
      <c r="L40" s="109"/>
      <c r="M40" s="264"/>
      <c r="N40" s="109"/>
      <c r="O40" s="113"/>
      <c r="R40" s="113"/>
      <c r="S40" s="261"/>
      <c r="T40" s="261"/>
    </row>
    <row r="41" s="105" customFormat="1" spans="1:20">
      <c r="A41" s="161"/>
      <c r="B41" s="106"/>
      <c r="C41" s="107"/>
      <c r="D41" s="107"/>
      <c r="E41" s="108"/>
      <c r="F41" s="109"/>
      <c r="G41" s="110"/>
      <c r="H41" s="167"/>
      <c r="I41" s="109"/>
      <c r="J41" s="109"/>
      <c r="K41" s="112"/>
      <c r="L41" s="109"/>
      <c r="M41" s="264"/>
      <c r="N41" s="109"/>
      <c r="O41" s="113"/>
      <c r="R41" s="113"/>
      <c r="S41" s="261"/>
      <c r="T41" s="261"/>
    </row>
    <row r="42" s="105" customFormat="1" ht="319.5" customHeight="1" spans="1:20">
      <c r="A42" s="162"/>
      <c r="B42" s="163"/>
      <c r="C42" s="164"/>
      <c r="D42" s="164"/>
      <c r="E42" s="217"/>
      <c r="F42" s="218"/>
      <c r="G42" s="219"/>
      <c r="H42" s="220"/>
      <c r="I42" s="218"/>
      <c r="J42" s="218"/>
      <c r="K42" s="246"/>
      <c r="L42" s="218"/>
      <c r="M42" s="265"/>
      <c r="N42" s="109"/>
      <c r="O42" s="113"/>
      <c r="R42" s="113"/>
      <c r="S42" s="261"/>
      <c r="T42" s="261"/>
    </row>
  </sheetData>
  <mergeCells count="4">
    <mergeCell ref="A4:M4"/>
    <mergeCell ref="A32:G32"/>
    <mergeCell ref="A33:B33"/>
    <mergeCell ref="A35:B35"/>
  </mergeCells>
  <printOptions horizontalCentered="1"/>
  <pageMargins left="0" right="0" top="0" bottom="0" header="0" footer="0"/>
  <pageSetup paperSize="9" scale="4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zoomScale="98" zoomScaleNormal="98" workbookViewId="0">
      <selection activeCell="E37" sqref="E37"/>
    </sheetView>
  </sheetViews>
  <sheetFormatPr defaultColWidth="9" defaultRowHeight="16.8"/>
  <cols>
    <col min="1" max="1" width="15.4375" customWidth="1"/>
    <col min="2" max="2" width="7.4375" customWidth="1"/>
    <col min="3" max="3" width="17.3303571428571" customWidth="1"/>
    <col min="4" max="4" width="11.8839285714286" customWidth="1"/>
    <col min="5" max="5" width="13.1071428571429" customWidth="1"/>
    <col min="6" max="6" width="2.55357142857143" customWidth="1"/>
    <col min="7" max="7" width="2.4375" customWidth="1"/>
    <col min="8" max="8" width="9.10714285714286" customWidth="1"/>
    <col min="9" max="9" width="10.6607142857143" customWidth="1"/>
    <col min="10" max="10" width="17.4375" customWidth="1"/>
    <col min="11" max="11" width="12" customWidth="1"/>
    <col min="12" max="12" width="10.4375" customWidth="1"/>
    <col min="13" max="13" width="20.4375" customWidth="1"/>
    <col min="14" max="14" width="17" customWidth="1"/>
    <col min="15" max="15" width="18.8839285714286" customWidth="1"/>
  </cols>
  <sheetData>
    <row r="1" ht="17.55" spans="3:3">
      <c r="C1" s="2"/>
    </row>
    <row r="2" ht="23.5" spans="1:13">
      <c r="A2" s="3" t="s">
        <v>71</v>
      </c>
      <c r="B2" s="4"/>
      <c r="C2" s="4"/>
      <c r="D2" s="4"/>
      <c r="E2" s="4"/>
      <c r="F2" s="34"/>
      <c r="G2" s="35"/>
      <c r="H2" s="36" t="s">
        <v>72</v>
      </c>
      <c r="I2" s="64"/>
      <c r="J2" s="65" t="s">
        <v>73</v>
      </c>
      <c r="K2" s="65"/>
      <c r="L2" s="66"/>
      <c r="M2" s="93"/>
    </row>
    <row r="3" ht="21.15" spans="1:13">
      <c r="A3" s="5" t="s">
        <v>74</v>
      </c>
      <c r="B3" s="4"/>
      <c r="C3" s="4"/>
      <c r="D3" s="4"/>
      <c r="E3" s="4"/>
      <c r="F3" s="34"/>
      <c r="G3" s="35"/>
      <c r="H3" s="37" t="s">
        <v>75</v>
      </c>
      <c r="I3" s="67" t="s">
        <v>76</v>
      </c>
      <c r="J3" s="67" t="s">
        <v>77</v>
      </c>
      <c r="K3" s="67" t="s">
        <v>78</v>
      </c>
      <c r="L3" s="68" t="s">
        <v>79</v>
      </c>
      <c r="M3" s="94"/>
    </row>
    <row r="4" ht="17.55" spans="1:13">
      <c r="A4" s="6" t="s">
        <v>80</v>
      </c>
      <c r="B4" s="7" t="s">
        <v>81</v>
      </c>
      <c r="C4" s="7"/>
      <c r="D4" s="7"/>
      <c r="E4" s="7"/>
      <c r="F4" s="38"/>
      <c r="G4" s="39"/>
      <c r="H4" s="40"/>
      <c r="I4" s="69"/>
      <c r="J4" s="69"/>
      <c r="K4" s="70"/>
      <c r="L4" s="70" t="s">
        <v>82</v>
      </c>
      <c r="M4" s="95"/>
    </row>
    <row r="5" ht="18.3" spans="1:13">
      <c r="A5" s="6" t="s">
        <v>83</v>
      </c>
      <c r="B5" s="7" t="s">
        <v>84</v>
      </c>
      <c r="C5" s="7"/>
      <c r="D5" s="7"/>
      <c r="E5" s="7"/>
      <c r="F5" s="38"/>
      <c r="G5" s="38"/>
      <c r="H5" s="41"/>
      <c r="I5" s="41"/>
      <c r="J5" s="41"/>
      <c r="K5" s="41"/>
      <c r="L5" s="41"/>
      <c r="M5" s="96"/>
    </row>
    <row r="6" ht="22.5" spans="1:13">
      <c r="A6" s="8" t="s">
        <v>85</v>
      </c>
      <c r="B6" s="9"/>
      <c r="C6" s="9"/>
      <c r="D6" s="9"/>
      <c r="E6" s="42"/>
      <c r="F6" s="43"/>
      <c r="G6" s="43"/>
      <c r="H6" s="44" t="s">
        <v>86</v>
      </c>
      <c r="I6" s="71"/>
      <c r="J6" s="71"/>
      <c r="K6" s="71"/>
      <c r="L6" s="72"/>
      <c r="M6" s="97"/>
    </row>
    <row r="7" ht="15" customHeight="1" spans="1:13">
      <c r="A7" s="10" t="s">
        <v>87</v>
      </c>
      <c r="B7" s="11"/>
      <c r="C7" s="11"/>
      <c r="D7" s="11"/>
      <c r="E7" s="45"/>
      <c r="F7" s="46"/>
      <c r="G7" s="46"/>
      <c r="H7" s="47"/>
      <c r="I7" s="73"/>
      <c r="J7" s="73"/>
      <c r="K7" s="73"/>
      <c r="L7" s="74"/>
      <c r="M7" s="77"/>
    </row>
    <row r="8" ht="15" customHeight="1" spans="1:13">
      <c r="A8" s="10"/>
      <c r="B8" s="11"/>
      <c r="C8" s="11"/>
      <c r="D8" s="11"/>
      <c r="E8" s="45"/>
      <c r="F8" s="46"/>
      <c r="G8" s="46"/>
      <c r="H8" s="48" t="s">
        <v>88</v>
      </c>
      <c r="I8" s="75"/>
      <c r="J8" s="75"/>
      <c r="K8" s="75"/>
      <c r="L8" s="76"/>
      <c r="M8" s="75"/>
    </row>
    <row r="9" ht="15" customHeight="1" spans="1:13">
      <c r="A9" s="10"/>
      <c r="B9" s="11"/>
      <c r="C9" s="11"/>
      <c r="D9" s="11"/>
      <c r="E9" s="45"/>
      <c r="F9" s="46"/>
      <c r="G9" s="46"/>
      <c r="H9" s="48" t="s">
        <v>89</v>
      </c>
      <c r="I9" s="75"/>
      <c r="J9" s="75"/>
      <c r="K9" s="75"/>
      <c r="L9" s="76"/>
      <c r="M9" s="75"/>
    </row>
    <row r="10" ht="25.35" customHeight="1" spans="1:13">
      <c r="A10" s="10"/>
      <c r="B10" s="11"/>
      <c r="C10" s="11"/>
      <c r="D10" s="11"/>
      <c r="E10" s="45"/>
      <c r="F10" s="46"/>
      <c r="G10" s="46"/>
      <c r="H10" s="49"/>
      <c r="I10" s="77"/>
      <c r="J10" s="77"/>
      <c r="K10" s="77"/>
      <c r="L10" s="78"/>
      <c r="M10" s="77"/>
    </row>
    <row r="11" ht="15" customHeight="1" spans="1:13">
      <c r="A11" s="12"/>
      <c r="B11" s="13"/>
      <c r="C11" s="13"/>
      <c r="D11" s="13"/>
      <c r="E11" s="50"/>
      <c r="F11" s="38"/>
      <c r="G11" s="38"/>
      <c r="H11" s="49"/>
      <c r="I11" s="77"/>
      <c r="J11" s="77"/>
      <c r="K11" s="77"/>
      <c r="L11" s="78"/>
      <c r="M11" s="77"/>
    </row>
    <row r="12" ht="21" spans="1:13">
      <c r="A12" s="8" t="s">
        <v>90</v>
      </c>
      <c r="B12" s="9"/>
      <c r="C12" s="9"/>
      <c r="D12" s="9"/>
      <c r="E12" s="42"/>
      <c r="F12" s="43"/>
      <c r="G12" s="43"/>
      <c r="H12" s="49"/>
      <c r="I12" s="77"/>
      <c r="J12" s="77"/>
      <c r="K12" s="77"/>
      <c r="L12" s="78"/>
      <c r="M12" s="77"/>
    </row>
    <row r="13" ht="15" customHeight="1" spans="1:13">
      <c r="A13" s="14" t="s">
        <v>91</v>
      </c>
      <c r="B13" s="15"/>
      <c r="C13" s="15"/>
      <c r="D13" s="15"/>
      <c r="E13" s="51"/>
      <c r="F13" s="38"/>
      <c r="G13" s="38"/>
      <c r="H13" s="49"/>
      <c r="I13" s="77"/>
      <c r="J13" s="77"/>
      <c r="K13" s="77"/>
      <c r="L13" s="78"/>
      <c r="M13" s="77"/>
    </row>
    <row r="14" ht="15" customHeight="1" spans="1:13">
      <c r="A14" s="14"/>
      <c r="B14" s="15"/>
      <c r="C14" s="15"/>
      <c r="D14" s="15"/>
      <c r="E14" s="51"/>
      <c r="F14" s="38"/>
      <c r="G14" s="38"/>
      <c r="H14" s="49"/>
      <c r="I14" s="77"/>
      <c r="J14" s="77"/>
      <c r="K14" s="77"/>
      <c r="L14" s="78"/>
      <c r="M14" s="77"/>
    </row>
    <row r="15" ht="15" customHeight="1" spans="1:13">
      <c r="A15" s="14"/>
      <c r="B15" s="15"/>
      <c r="C15" s="15"/>
      <c r="D15" s="15"/>
      <c r="E15" s="51"/>
      <c r="F15" s="38"/>
      <c r="G15" s="38"/>
      <c r="H15" s="401" t="s">
        <v>92</v>
      </c>
      <c r="I15" s="75"/>
      <c r="J15" s="79">
        <f>'INV-'!L32</f>
        <v>11385</v>
      </c>
      <c r="K15" s="75"/>
      <c r="L15" s="76"/>
      <c r="M15" s="75"/>
    </row>
    <row r="16" ht="15" customHeight="1" spans="1:14">
      <c r="A16" s="14"/>
      <c r="B16" s="15"/>
      <c r="C16" s="15"/>
      <c r="D16" s="15"/>
      <c r="E16" s="51"/>
      <c r="F16" s="38"/>
      <c r="G16" s="38"/>
      <c r="H16" s="49"/>
      <c r="I16" s="77"/>
      <c r="J16" s="77"/>
      <c r="K16" s="77"/>
      <c r="L16" s="78"/>
      <c r="M16" s="77"/>
      <c r="N16" s="98"/>
    </row>
    <row r="17" s="1" customFormat="1" ht="39" customHeight="1" spans="1:13">
      <c r="A17" s="14"/>
      <c r="B17" s="15"/>
      <c r="C17" s="15"/>
      <c r="D17" s="15"/>
      <c r="E17" s="51"/>
      <c r="F17" s="52"/>
      <c r="G17" s="52"/>
      <c r="H17" s="53"/>
      <c r="I17" s="80"/>
      <c r="J17" s="80"/>
      <c r="K17" s="80"/>
      <c r="L17" s="81"/>
      <c r="M17" s="80"/>
    </row>
    <row r="18" ht="15" customHeight="1" spans="1:13">
      <c r="A18" s="16"/>
      <c r="B18" s="15"/>
      <c r="C18" s="15"/>
      <c r="D18" s="15"/>
      <c r="E18" s="51"/>
      <c r="F18" s="38"/>
      <c r="G18" s="38"/>
      <c r="H18" s="49"/>
      <c r="I18" s="77"/>
      <c r="J18" s="77"/>
      <c r="K18" s="77"/>
      <c r="L18" s="78"/>
      <c r="M18" s="77"/>
    </row>
    <row r="19" ht="17.85" customHeight="1" spans="1:13">
      <c r="A19" s="8" t="s">
        <v>93</v>
      </c>
      <c r="B19" s="9"/>
      <c r="C19" s="9"/>
      <c r="D19" s="9"/>
      <c r="E19" s="42"/>
      <c r="F19" s="43"/>
      <c r="G19" s="43"/>
      <c r="H19" s="49"/>
      <c r="I19" s="77"/>
      <c r="J19" s="77"/>
      <c r="K19" s="77"/>
      <c r="L19" s="78"/>
      <c r="M19" s="77"/>
    </row>
    <row r="20" ht="15" customHeight="1" spans="1:13">
      <c r="A20" s="17" t="s">
        <v>94</v>
      </c>
      <c r="B20" s="18"/>
      <c r="C20" s="18"/>
      <c r="D20" s="18"/>
      <c r="E20" s="54"/>
      <c r="F20" s="38"/>
      <c r="G20" s="38"/>
      <c r="H20" s="49"/>
      <c r="I20" s="77"/>
      <c r="J20" s="77"/>
      <c r="K20" s="77"/>
      <c r="L20" s="78"/>
      <c r="M20" s="77"/>
    </row>
    <row r="21" ht="15" customHeight="1" spans="1:13">
      <c r="A21" s="12"/>
      <c r="B21" s="13"/>
      <c r="C21" s="13"/>
      <c r="D21" s="13"/>
      <c r="E21" s="50"/>
      <c r="F21" s="38"/>
      <c r="G21" s="38"/>
      <c r="H21" s="53"/>
      <c r="I21" s="75"/>
      <c r="J21" s="77"/>
      <c r="K21" s="77"/>
      <c r="L21" s="78"/>
      <c r="M21" s="77"/>
    </row>
    <row r="22" ht="15" customHeight="1" spans="1:13">
      <c r="A22" s="12"/>
      <c r="B22" s="13"/>
      <c r="C22" s="13"/>
      <c r="D22" s="13"/>
      <c r="E22" s="50"/>
      <c r="F22" s="38"/>
      <c r="G22" s="38"/>
      <c r="H22" s="49"/>
      <c r="I22" s="77"/>
      <c r="J22" s="77"/>
      <c r="K22" s="77"/>
      <c r="L22" s="78"/>
      <c r="M22" s="77"/>
    </row>
    <row r="23" ht="15" customHeight="1" spans="1:13">
      <c r="A23" s="12"/>
      <c r="B23" s="13"/>
      <c r="C23" s="13"/>
      <c r="D23" s="13"/>
      <c r="E23" s="50"/>
      <c r="F23" s="38"/>
      <c r="G23" s="38"/>
      <c r="H23" s="49"/>
      <c r="I23" s="77"/>
      <c r="J23" s="77"/>
      <c r="K23" s="77"/>
      <c r="L23" s="78"/>
      <c r="M23" s="77"/>
    </row>
    <row r="24" ht="15" customHeight="1" spans="1:13">
      <c r="A24" s="12"/>
      <c r="B24" s="13"/>
      <c r="C24" s="13"/>
      <c r="D24" s="13"/>
      <c r="E24" s="50"/>
      <c r="F24" s="38"/>
      <c r="G24" s="38"/>
      <c r="H24" s="55" t="s">
        <v>95</v>
      </c>
      <c r="I24" s="82"/>
      <c r="J24" s="82"/>
      <c r="K24" s="82"/>
      <c r="L24" s="83"/>
      <c r="M24" s="82"/>
    </row>
    <row r="25" ht="15" customHeight="1" spans="1:13">
      <c r="A25" s="19"/>
      <c r="B25" s="20"/>
      <c r="C25" s="20"/>
      <c r="D25" s="20"/>
      <c r="E25" s="56"/>
      <c r="F25" s="57"/>
      <c r="G25" s="57"/>
      <c r="H25" s="58"/>
      <c r="I25" s="84"/>
      <c r="J25" s="84"/>
      <c r="K25" s="84"/>
      <c r="L25" s="85"/>
      <c r="M25" s="99"/>
    </row>
    <row r="26" ht="27.6" customHeight="1" spans="1:13">
      <c r="A26" s="21" t="s">
        <v>96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86"/>
      <c r="M26" s="100"/>
    </row>
    <row r="27" ht="17.85" customHeight="1" spans="1:13">
      <c r="A27" s="23" t="s">
        <v>97</v>
      </c>
      <c r="B27" s="24" t="s">
        <v>98</v>
      </c>
      <c r="C27" s="24" t="s">
        <v>99</v>
      </c>
      <c r="D27" s="24" t="s">
        <v>100</v>
      </c>
      <c r="E27" s="24" t="s">
        <v>101</v>
      </c>
      <c r="F27" s="59" t="s">
        <v>102</v>
      </c>
      <c r="G27" s="59" t="s">
        <v>102</v>
      </c>
      <c r="H27" s="24" t="s">
        <v>103</v>
      </c>
      <c r="I27" s="24" t="s">
        <v>104</v>
      </c>
      <c r="J27" s="24" t="s">
        <v>105</v>
      </c>
      <c r="K27" s="24" t="s">
        <v>106</v>
      </c>
      <c r="L27" s="24" t="s">
        <v>107</v>
      </c>
      <c r="M27" s="101" t="s">
        <v>108</v>
      </c>
    </row>
    <row r="28" ht="22.5" customHeight="1" spans="1:14">
      <c r="A28" s="25">
        <f>PKL!G20</f>
        <v>0</v>
      </c>
      <c r="B28" s="26" t="s">
        <v>109</v>
      </c>
      <c r="C28" s="26" t="s">
        <v>84</v>
      </c>
      <c r="D28" s="27" t="e">
        <f>PKL!#REF!</f>
        <v>#REF!</v>
      </c>
      <c r="E28" s="27" t="e">
        <f>PKL!#REF!</f>
        <v>#REF!</v>
      </c>
      <c r="F28" s="60"/>
      <c r="G28" s="60"/>
      <c r="H28" s="61" t="e">
        <f>PKL!#REF!</f>
        <v>#REF!</v>
      </c>
      <c r="I28" s="62" t="s">
        <v>110</v>
      </c>
      <c r="J28" s="87">
        <f>PKL!H20</f>
        <v>0</v>
      </c>
      <c r="K28" s="88" t="s">
        <v>111</v>
      </c>
      <c r="L28" s="89" t="e">
        <f>PKL!#REF!</f>
        <v>#REF!</v>
      </c>
      <c r="M28" s="102" t="e">
        <f>+E28+N28</f>
        <v>#REF!</v>
      </c>
      <c r="N28">
        <v>3700</v>
      </c>
    </row>
    <row r="29" ht="22.5" customHeight="1" spans="1:14">
      <c r="A29" s="25">
        <f>PKL!G22</f>
        <v>0</v>
      </c>
      <c r="B29" s="26" t="s">
        <v>109</v>
      </c>
      <c r="C29" s="26" t="s">
        <v>84</v>
      </c>
      <c r="D29" s="27">
        <f>PKL!L29</f>
        <v>268.8</v>
      </c>
      <c r="E29" s="27">
        <f>PKL!M29</f>
        <v>2.856</v>
      </c>
      <c r="F29" s="60"/>
      <c r="G29" s="60"/>
      <c r="H29" s="61">
        <f>PKL!K29</f>
        <v>196.8</v>
      </c>
      <c r="I29" s="62" t="s">
        <v>110</v>
      </c>
      <c r="J29" s="87">
        <f>PKL!H22</f>
        <v>0</v>
      </c>
      <c r="K29" s="88" t="s">
        <v>111</v>
      </c>
      <c r="L29" s="89">
        <f>PKL!O29</f>
        <v>0</v>
      </c>
      <c r="M29" s="102">
        <f>+E29+N29</f>
        <v>3702.856</v>
      </c>
      <c r="N29">
        <v>3700</v>
      </c>
    </row>
    <row r="30" ht="22.5" customHeight="1" spans="1:15">
      <c r="A30" s="25">
        <f>PKL!G23</f>
        <v>0</v>
      </c>
      <c r="B30" s="26" t="s">
        <v>109</v>
      </c>
      <c r="C30" s="26" t="s">
        <v>84</v>
      </c>
      <c r="D30" s="27">
        <f>PKL!L30</f>
        <v>381.5</v>
      </c>
      <c r="E30" s="27">
        <f>PKL!M30</f>
        <v>4.01625</v>
      </c>
      <c r="F30" s="60"/>
      <c r="G30" s="60"/>
      <c r="H30" s="61">
        <f>PKL!K30</f>
        <v>269.5</v>
      </c>
      <c r="I30" s="62" t="s">
        <v>110</v>
      </c>
      <c r="J30" s="87">
        <f>PKL!H23</f>
        <v>0</v>
      </c>
      <c r="K30" s="88" t="s">
        <v>111</v>
      </c>
      <c r="L30" s="89">
        <f>PKL!O30</f>
        <v>0</v>
      </c>
      <c r="M30" s="102">
        <f t="shared" ref="M30:M32" si="0">+E30+N30</f>
        <v>3704.01625</v>
      </c>
      <c r="N30">
        <v>3700</v>
      </c>
      <c r="O30" s="1"/>
    </row>
    <row r="31" ht="22.5" customHeight="1" spans="1:14">
      <c r="A31" s="25">
        <f>PKL!G24</f>
        <v>0</v>
      </c>
      <c r="B31" s="26" t="s">
        <v>109</v>
      </c>
      <c r="C31" s="26" t="s">
        <v>84</v>
      </c>
      <c r="D31" s="27">
        <f>PKL!L31</f>
        <v>0</v>
      </c>
      <c r="E31" s="27">
        <f>PKL!M31</f>
        <v>0</v>
      </c>
      <c r="F31" s="60"/>
      <c r="G31" s="60"/>
      <c r="H31" s="61">
        <f>PKL!K31</f>
        <v>0</v>
      </c>
      <c r="I31" s="62" t="s">
        <v>110</v>
      </c>
      <c r="J31" s="87">
        <f>PKL!H24</f>
        <v>0</v>
      </c>
      <c r="K31" s="88" t="s">
        <v>111</v>
      </c>
      <c r="L31" s="89">
        <f>PKL!O31</f>
        <v>0</v>
      </c>
      <c r="M31" s="102">
        <f t="shared" si="0"/>
        <v>3700</v>
      </c>
      <c r="N31">
        <v>3700</v>
      </c>
    </row>
    <row r="32" ht="19.5" customHeight="1" spans="1:14">
      <c r="A32" s="25">
        <f>PKL!G25</f>
        <v>0</v>
      </c>
      <c r="B32" s="26" t="s">
        <v>109</v>
      </c>
      <c r="C32" s="26" t="s">
        <v>84</v>
      </c>
      <c r="D32" s="27" t="e">
        <f>PKL!#REF!+PKL!#REF!+PKL!#REF!+PKL!#REF!+PKL!#REF!+PKL!#REF!</f>
        <v>#REF!</v>
      </c>
      <c r="E32" s="27" t="e">
        <f>PKL!#REF!+PKL!#REF!+PKL!#REF!+PKL!#REF!+PKL!#REF!+PKL!#REF!</f>
        <v>#REF!</v>
      </c>
      <c r="F32" s="60"/>
      <c r="G32" s="60"/>
      <c r="H32" s="61" t="e">
        <f>+PKL!#REF!+PKL!#REF!+PKL!#REF!+PKL!#REF!</f>
        <v>#REF!</v>
      </c>
      <c r="I32" s="62" t="s">
        <v>110</v>
      </c>
      <c r="J32" s="87">
        <f>PKL!H25</f>
        <v>0</v>
      </c>
      <c r="K32" s="88" t="s">
        <v>111</v>
      </c>
      <c r="L32" s="89" t="e">
        <f>PKL!#REF!+PKL!#REF!+PKL!#REF!+PKL!#REF!</f>
        <v>#REF!</v>
      </c>
      <c r="M32" s="102" t="e">
        <f t="shared" si="0"/>
        <v>#REF!</v>
      </c>
      <c r="N32">
        <v>3700</v>
      </c>
    </row>
    <row r="33" ht="19.5" customHeight="1" spans="1:13">
      <c r="A33" s="25"/>
      <c r="B33" s="26"/>
      <c r="C33" s="26"/>
      <c r="D33" s="27"/>
      <c r="E33" s="27"/>
      <c r="F33" s="60"/>
      <c r="G33" s="60"/>
      <c r="H33" s="61"/>
      <c r="I33" s="62"/>
      <c r="J33" s="87"/>
      <c r="K33" s="88"/>
      <c r="L33" s="89"/>
      <c r="M33" s="102"/>
    </row>
    <row r="34" ht="19.5" hidden="1" customHeight="1" spans="1:13">
      <c r="A34" s="28"/>
      <c r="B34" s="26"/>
      <c r="C34" s="26"/>
      <c r="D34" s="29"/>
      <c r="E34" s="29"/>
      <c r="F34" s="31"/>
      <c r="G34" s="31"/>
      <c r="H34" s="62"/>
      <c r="I34" s="62" t="s">
        <v>110</v>
      </c>
      <c r="J34" s="90"/>
      <c r="K34" s="88" t="s">
        <v>111</v>
      </c>
      <c r="L34" s="91"/>
      <c r="M34" s="102">
        <f t="shared" ref="M34:M36" si="1">+E34+N34</f>
        <v>0</v>
      </c>
    </row>
    <row r="35" ht="17.85" hidden="1" customHeight="1" spans="1:13">
      <c r="A35" s="28"/>
      <c r="B35" s="26"/>
      <c r="C35" s="26"/>
      <c r="D35" s="29"/>
      <c r="E35" s="29"/>
      <c r="F35" s="31"/>
      <c r="G35" s="31"/>
      <c r="H35" s="62"/>
      <c r="I35" s="62" t="s">
        <v>110</v>
      </c>
      <c r="J35" s="90"/>
      <c r="K35" s="88" t="s">
        <v>111</v>
      </c>
      <c r="L35" s="91"/>
      <c r="M35" s="102">
        <f t="shared" si="1"/>
        <v>0</v>
      </c>
    </row>
    <row r="36" ht="17.85" customHeight="1" spans="1:13">
      <c r="A36" s="30"/>
      <c r="B36" s="26"/>
      <c r="C36" s="26"/>
      <c r="D36" s="31"/>
      <c r="E36" s="63"/>
      <c r="F36" s="31"/>
      <c r="G36" s="31"/>
      <c r="H36" s="60"/>
      <c r="I36" s="60"/>
      <c r="J36" s="88"/>
      <c r="K36" s="60"/>
      <c r="L36" s="60"/>
      <c r="M36" s="102">
        <f t="shared" si="1"/>
        <v>0</v>
      </c>
    </row>
    <row r="37" ht="17.85" customHeight="1" spans="1:13">
      <c r="A37" s="32" t="s">
        <v>112</v>
      </c>
      <c r="B37" s="32"/>
      <c r="C37" s="32"/>
      <c r="D37" s="33" t="e">
        <f>SUM(D28:D36)</f>
        <v>#REF!</v>
      </c>
      <c r="E37" s="33" t="e">
        <f>SUM(E28:E36)</f>
        <v>#REF!</v>
      </c>
      <c r="F37" s="33"/>
      <c r="G37" s="33"/>
      <c r="H37" s="33" t="e">
        <f>SUM(H28:H36)</f>
        <v>#REF!</v>
      </c>
      <c r="I37" s="33">
        <f>SUM(I28:I36)</f>
        <v>0</v>
      </c>
      <c r="J37" s="33"/>
      <c r="K37" s="33">
        <f>SUM(K28:K36)</f>
        <v>0</v>
      </c>
      <c r="L37" s="92" t="e">
        <f>SUM(L28:L36)</f>
        <v>#REF!</v>
      </c>
      <c r="M37" s="103"/>
    </row>
  </sheetData>
  <mergeCells count="17">
    <mergeCell ref="B2:E2"/>
    <mergeCell ref="H2:I2"/>
    <mergeCell ref="J2:L2"/>
    <mergeCell ref="B3:E3"/>
    <mergeCell ref="B4:E4"/>
    <mergeCell ref="B5:E5"/>
    <mergeCell ref="H5:L5"/>
    <mergeCell ref="A6:E6"/>
    <mergeCell ref="H6:L6"/>
    <mergeCell ref="A12:E12"/>
    <mergeCell ref="A19:E19"/>
    <mergeCell ref="H24:L24"/>
    <mergeCell ref="H25:L25"/>
    <mergeCell ref="A26:L26"/>
    <mergeCell ref="A37:C37"/>
    <mergeCell ref="A7:E10"/>
    <mergeCell ref="A13:E17"/>
  </mergeCells>
  <dataValidations count="1">
    <dataValidation type="list" showInputMessage="1" sqref="B5:E5 C28:C36">
      <formula1>#REF!</formula1>
    </dataValidation>
  </dataValidations>
  <pageMargins left="0.25" right="0.25" top="0.25" bottom="0.25" header="0.3" footer="0.3"/>
  <pageSetup paperSize="9" scale="83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? > 
 < c t : c o n t e n t T y p e S c h e m a   m a : c o n t e n t T y p e D e s c r i p t i o n = " C r e a t e   a   n e w   d o c u m e n t . "   m a : c o n t e n t T y p e I D = " 0 x 0 1 0 1 0 0 9 A 5 4 B C C 3 C 5 4 7 0 8 4 8 B D 7 6 2 1 7 2 1 7 6 0 2 0 4 5 "   m a : c o n t e n t T y p e V e r s i o n = " 4 "   x m l n s : c t = " h t t p : / / s c h e m a s . m i c r o s o f t . c o m / o f f i c e / 2 0 0 6 / m e t a d a t a / c o n t e n t T y p e "   c t : _ = " "   x m l n s : m a = " h t t p : / / s c h e m a s . m i c r o s o f t . c o m / o f f i c e / 2 0 0 6 / m e t a d a t a / p r o p e r t i e s / m e t a A t t r i b u t e s "   m a : _ = " "   m a : v e r s i o n I D = " a 1 2 5 5 f e 4 b f d 6 b 2 e 9 f e c a 3 2 b 0 6 6 9 1 7 c c b "   m a : c o n t e n t T y p e N a m e = " D o c u m e n t "   m a : c o n t e n t T y p e S c o p e = " " > 
   < x s d : s c h e m a   n s 2 : _ = " "   x m l n s : x s = " h t t p : / / w w w . w 3 . o r g / 2 0 0 1 / X M L S c h e m a "   m a : f i e l d s I D = " 3 b 1 2 5 0 a 9 f 8 7 3 5 0 c 1 f 3 1 6 7 5 f b 6 f 2 3 1 8 6 f "   x m l n s : p = " h t t p : / / s c h e m a s . m i c r o s o f t . c o m / o f f i c e / 2 0 0 6 / m e t a d a t a / p r o p e r t i e s "   t a r g e t N a m e s p a c e = " h t t p : / / s c h e m a s . m i c r o s o f t . c o m / o f f i c e / 2 0 0 6 / m e t a d a t a / p r o p e r t i e s "   x m l n s : n s 2 = " 2 6 8 5 8 d 5 b - 9 3 c c - 4 7 7 3 - 9 5 7 7 - 0 a 3 a 6 b 1 5 c b 7 f "   m a : r o o t = " t r u e "   x m l n s : x s d = " h t t p : / / w w w . w 3 . o r g / 2 0 0 1 / X M L S c h e m a " > 
     < x s d : i m p o r t   n a m e s p a c e = " 2 6 8 5 8 d 5 b - 9 3 c c - 4 7 7 3 - 9 5 7 7 - 0 a 3 a 6 b 1 5 c b 7 f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m i n O c c u r s = " 0 "   r e f = " n s 2 : M e d i a S e r v i c e M e t a d a t a " / > 
                 < x s d : e l e m e n t   m i n O c c u r s = " 0 "   r e f = " n s 2 : M e d i a S e r v i c e F a s t M e t a d a t a " / > 
                 < x s d : e l e m e n t   m i n O c c u r s = " 0 "   r e f = " n s 2 : M e d i a S e r v i c e S e a r c h P r o p e r t i e s " / > 
                 < x s d : e l e m e n t   m i n O c c u r s = " 0 "   r e f = " n s 2 : M e d i a S e r v i c e O b j e c t D e t e c t o r V e r s i o n s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  x m l n s : x s = " h t t p : / / w w w . w 3 . o r g / 2 0 0 1 / X M L S c h e m a "   t a r g e t N a m e s p a c e = " 2 6 8 5 8 d 5 b - 9 3 c c - 4 7 7 3 - 9 5 7 7 - 0 a 3 a 6 b 1 5 c b 7 f "   e l e m e n t F o r m D e f a u l t = " q u a l i f i e d "   x m l n s : x s d = " h t t p : / / w w w . w 3 . o r g / 2 0 0 1 / X M L S c h e m a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i n d e x = " 8 "   n a m e = " M e d i a S e r v i c e M e t a d a t a "   m a : i n t e r n a l N a m e = " M e d i a S e r v i c e M e t a d a t a "   m a : d i s p l a y N a m e = " M e d i a S e r v i c e M e t a d a t a "   m a : r e a d O n l y = " t r u e "   m a : h i d d e n = " t r u e "   n i l l a b l e = " t r u e " > 
       < x s d : s i m p l e T y p e > 
         < x s d : r e s t r i c t i o n   b a s e = " d m s : N o t e " / > 
       < / x s d : s i m p l e T y p e > 
     < / x s d : e l e m e n t > 
     < x s d : e l e m e n t   m a : i n d e x = " 9 "   n a m e = " M e d i a S e r v i c e F a s t M e t a d a t a "   m a : i n t e r n a l N a m e = " M e d i a S e r v i c e F a s t M e t a d a t a "   m a : d i s p l a y N a m e = " M e d i a S e r v i c e F a s t M e t a d a t a "   m a : r e a d O n l y = " t r u e "   m a : h i d d e n = " t r u e "   n i l l a b l e = " t r u e " > 
       < x s d : s i m p l e T y p e > 
         < x s d : r e s t r i c t i o n   b a s e = " d m s : N o t e " / > 
       < / x s d : s i m p l e T y p e > 
     < / x s d : e l e m e n t > 
     < x s d : e l e m e n t   m a : i n d e x = " 1 0 "   n a m e = " M e d i a S e r v i c e S e a r c h P r o p e r t i e s "   m a : i n t e r n a l N a m e = " M e d i a S e r v i c e S e a r c h P r o p e r t i e s "   m a : d i s p l a y N a m e = " M e d i a S e r v i c e S e a r c h P r o p e r t i e s "   m a : r e a d O n l y = " t r u e "   m a : h i d d e n = " t r u e "   n i l l a b l e = " t r u e " > 
       < x s d : s i m p l e T y p e > 
         < x s d : r e s t r i c t i o n   b a s e = " d m s : N o t e " / > 
       < / x s d : s i m p l e T y p e > 
     < / x s d : e l e m e n t > 
     < x s d : e l e m e n t   m a : i n d e x e d = " t r u e "   m a : i n d e x = " 1 1 "   n a m e = " M e d i a S e r v i c e O b j e c t D e t e c t o r V e r s i o n s "   m a : i n t e r n a l N a m e = " M e d i a S e r v i c e O b j e c t D e t e c t o r V e r s i o n s "   m a : d i s p l a y N a m e = " M e d i a S e r v i c e O b j e c t D e t e c t o r V e r s i o n s "   m a : r e a d O n l y = " t r u e "   m a : h i d d e n = " t r u e "   n i l l a b l e = " t r u e " > 
       < x s d : s i m p l e T y p e > 
         < x s d : r e s t r i c t i o n   b a s e = " d m s : T e x t " / > 
       < / x s d : s i m p l e T y p e > 
     < / x s d : e l e m e n t > 
   < / x s d : s c h e m a > 
   < x s d : s c h e m a   x m l n s = " h t t p : / / s c h e m a s . o p e n x m l f o r m a t s . o r g / p a c k a g e / 2 0 0 6 / m e t a d a t a / c o r e - p r o p e r t i e s "   x m l n s : d c = " h t t p : / / p u r l . o r g / d c / e l e m e n t s / 1 . 1 / "   x m l n s : o d o c = " h t t p : / / s c h e m a s . m i c r o s o f t . c o m / i n t e r n a l / o b d "   a t t r i b u t e F o r m D e f a u l t = " u n q u a l i f i e d "   x m l n s : x s i = " h t t p : / / w w w . w 3 . o r g / 2 0 0 1 / X M L S c h e m a - i n s t a n c e "   x m l n s : d c t e r m s = " h t t p : / / p u r l . o r g / d c / t e r m s / "   t a r g e t N a m e s p a c e = " h t t p : / / s c h e m a s . o p e n x m l f o r m a t s . o r g / p a c k a g e / 2 0 0 6 / m e t a d a t a / c o r e - p r o p e r t i e s "   b l o c k D e f a u l t = " # a l l "   e l e m e n t F o r m D e f a u l t = " q u a l i f i e d "   x m l n s : x s d = " h t t p : / / w w w . w 3 . o r g / 2 0 0 1 / X M L S c h e m a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n a m e = " c o r e P r o p e r t i e s "   t y p e = " C T _ c o r e P r o p e r t i e s " / > 
     < x s d : c o m p l e x T y p e   n a m e = " C T _ c o r e P r o p e r t i e s " > 
       < x s d : a l l > 
         < x s d : e l e m e n t   m a x O c c u r s = " 1 "   m i n O c c u r s = " 0 "   r e f = " d c : c r e a t o r " / > 
         < x s d : e l e m e n t   m a x O c c u r s = " 1 "   m i n O c c u r s = " 0 "   r e f = " d c t e r m s : c r e a t e d " / > 
         < x s d : e l e m e n t   m a x O c c u r s = " 1 "   m i n O c c u r s = " 0 "   r e f = " d c : i d e n t i f i e r " / > 
         < x s d : e l e m e n t   m a x O c c u r s = " 1 "   m a : i n d e x = " 0 "   m i n O c c u r s = " 0 "   n a m e = " c o n t e n t T y p e "   m a : d i s p l a y N a m e = " C o n t e n t   T y p e "   t y p e = " x s d : s t r i n g " / > 
         < x s d : e l e m e n t   m a x O c c u r s = " 1 "   m a : i n d e x = " 4 "   m i n O c c u r s = " 0 "   r e f = " d c : t i t l e "   m a : d i s p l a y N a m e = " T i t l e " / > 
         < x s d : e l e m e n t   m a x O c c u r s = " 1 "   m i n O c c u r s = " 0 "   r e f = " d c : s u b j e c t " / > 
         < x s d : e l e m e n t   m a x O c c u r s = " 1 "   m i n O c c u r s = " 0 "   r e f = " d c : d e s c r i p t i o n " / > 
         < x s d : e l e m e n t   m a x O c c u r s = " 1 "   m i n O c c u r s = " 0 "   n a m e = " k e y w o r d s "   t y p e = " x s d : s t r i n g " / > 
         < x s d : e l e m e n t   m a x O c c u r s = " 1 "   m i n O c c u r s = " 0 "   r e f = " d c : l a n g u a g e " / > 
         < x s d : e l e m e n t   m a x O c c u r s = " 1 "   m i n O c c u r s = " 0 "   n a m e = " c a t e g o r y "   t y p e = " x s d : s t r i n g " / > 
         < x s d : e l e m e n t   m a x O c c u r s = " 1 "   m i n O c c u r s = " 0 "   n a m e = " v e r s i o n "   t y p e = " x s d : s t r i n g " / > 
         < x s d : e l e m e n t   m a x O c c u r s = " 1 "   m i n O c c u r s = " 0 "   n a m e = " r e v i s i o n "   t y p e = " x s d : s t r i n g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m a x O c c u r s = " 1 "   m i n O c c u r s = " 0 "   n a m e = " l a s t M o d i f i e d B y "   t y p e = " x s d : s t r i n g " / > 
         < x s d : e l e m e n t   m a x O c c u r s = " 1 "   m i n O c c u r s = " 0 "   r e f = " d c t e r m s : m o d i f i e d " / > 
         < x s d : e l e m e n t   m a x O c c u r s = " 1 "   m i n O c c u r s = " 0 "   n a m e = " c o n t e n t S t a t u s "   t y p e = " x s d : s t r i n g " / > 
       < / x s d : a l l > 
     < / x s d : c o m p l e x T y p e > 
   < / x s d : s c h e m a > 
   < x s : s c h e m a   x m l n s : p c = " h t t p : / / s c h e m a s . m i c r o s o f t . c o m / o f f i c e / i n f o p a t h / 2 0 0 7 / P a r t n e r C o n t r o l s "   a t t r i b u t e F o r m D e f a u l t = " u n q u a l i f i e d "   x m l n s : x s = " h t t p : / / w w w . w 3 . o r g / 2 0 0 1 / X M L S c h e m a "   t a r g e t N a m e s p a c e = " h t t p : / / s c h e m a s . m i c r o s o f t . c o m / o f f i c e / i n f o p a t h / 2 0 0 7 / P a r t n e r C o n t r o l s "   e l e m e n t F o r m D e f a u l t = " q u a l i f i e d " > 
     < x s : e l e m e n t   n a m e = " P e r s o n " > 
       < x s : c o m p l e x T y p e > 
         < x s : s e q u e n c e > 
           < x s : e l e m e n t   m i n O c c u r s = " 0 "   r e f = " p c : D i s p l a y N a m e " / > 
           < x s : e l e m e n t   m i n O c c u r s = " 0 "   r e f = " p c : A c c o u n t I d " / > 
           < x s : e l e m e n t   m i n O c c u r s = " 0 "   r e f = " p c : A c c o u n t T y p e " / > 
         < / x s : s e q u e n c e > 
       < / x s : c o m p l e x T y p e > 
     < / x s : e l e m e n t > 
     < x s : e l e m e n t   n a m e = " D i s p l a y N a m e "   t y p e = " x s : s t r i n g " / > 
     < x s : e l e m e n t   n a m e = " A c c o u n t I d "   t y p e = " x s : s t r i n g " / > 
     < x s : e l e m e n t   n a m e = " A c c o u n t T y p e "   t y p e = " x s : s t r i n g " / > 
     < x s : e l e m e n t   n a m e = " B D C A s s o c i a t e d E n t i t y " > 
       < x s : c o m p l e x T y p e > 
         < x s : s e q u e n c e > 
           < x s : e l e m e n t   m a x O c c u r s = " u n b o u n d e d "   m i n O c c u r s = " 0 "   r e f = " p c : B D C E n t i t y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n a m e = " E n t i t y N a m e s p a c e "   t y p e = " x s : s t r i n g " / > 
     < x s : a t t r i b u t e   n a m e = " E n t i t y N a m e "   t y p e = " x s : s t r i n g " / > 
     < x s : a t t r i b u t e   n a m e = " S y s t e m I n s t a n c e N a m e "   t y p e = " x s : s t r i n g " / > 
     < x s : a t t r i b u t e   n a m e = " A s s o c i a t i o n N a m e "   t y p e = " x s : s t r i n g " / > 
     < x s : e l e m e n t   n a m e = " B D C E n t i t y " > 
       < x s : c o m p l e x T y p e > 
         < x s : s e q u e n c e > 
           < x s : e l e m e n t   m i n O c c u r s = " 0 "   r e f = " p c : E n t i t y D i s p l a y N a m e " / > 
           < x s : e l e m e n t   m i n O c c u r s = " 0 "   r e f = " p c : E n t i t y I n s t a n c e R e f e r e n c e " / > 
           < x s : e l e m e n t   m i n O c c u r s = " 0 "   r e f = " p c : E n t i t y I d 1 " / > 
           < x s : e l e m e n t   m i n O c c u r s = " 0 "   r e f = " p c : E n t i t y I d 2 " / > 
           < x s : e l e m e n t   m i n O c c u r s = " 0 "   r e f = " p c : E n t i t y I d 3 " / > 
           < x s : e l e m e n t   m i n O c c u r s = " 0 "   r e f = " p c : E n t i t y I d 4 " / > 
           < x s : e l e m e n t   m i n O c c u r s = " 0 "   r e f = " p c : E n t i t y I d 5 " / > 
         < / x s : s e q u e n c e > 
       < / x s : c o m p l e x T y p e > 
     < / x s : e l e m e n t > 
     < x s : e l e m e n t   n a m e = " E n t i t y D i s p l a y N a m e "   t y p e = " x s : s t r i n g " / > 
     < x s : e l e m e n t   n a m e = " E n t i t y I n s t a n c e R e f e r e n c e "   t y p e = " x s : s t r i n g " / > 
     < x s : e l e m e n t   n a m e = " E n t i t y I d 1 "   t y p e = " x s : s t r i n g " / > 
     < x s : e l e m e n t   n a m e = " E n t i t y I d 2 "   t y p e = " x s : s t r i n g " / > 
     < x s : e l e m e n t   n a m e = " E n t i t y I d 3 "   t y p e = " x s : s t r i n g " / > 
     < x s : e l e m e n t   n a m e = " E n t i t y I d 4 "   t y p e = " x s : s t r i n g " / > 
     < x s : e l e m e n t   n a m e = " E n t i t y I d 5 "   t y p e = " x s : s t r i n g " / > 
     < x s : e l e m e n t   n a m e = " T e r m s " > 
       < x s : c o m p l e x T y p e > 
         < x s : s e q u e n c e > 
           < x s : e l e m e n t   m a x O c c u r s = " u n b o u n d e d "   m i n O c c u r s = " 0 "   r e f = " p c : T e r m I n f o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m i n O c c u r s = " 0 "   r e f = " p c : T e r m N a m e " / > 
           < x s : e l e m e n t   m i n O c c u r s = " 0 "   r e f = " p c : T e r m I d " / > 
         < / x s : s e q u e n c e > 
       < / x s : c o m p l e x T y p e > 
     < / x s : e l e m e n t > 
     < x s : e l e m e n t   n a m e = " T e r m N a m e "   t y p e = " x s : s t r i n g " / > 
     < x s : e l e m e n t   n a m e = " T e r m I d "   t y p e = " x s : s t r i n g " / > 
   < / x s : s c h e m a > 
 < / c t : c o n t e n t T y p e S c h e m a > 
 
</file>

<file path=customXml/item2.xml>��< ? x m l   v e r s i o n = ' 1 . 0 '   e n c o d i n g = ' u t f - 8 ' ? > 
 < p : p r o p e r t i e s   x m l n s : p c = " h t t p : / / s c h e m a s . m i c r o s o f t . c o m / o f f i c e / i n f o p a t h / 2 0 0 7 / P a r t n e r C o n t r o l s "   x m l n s : x s i = " h t t p : / / w w w . w 3 . o r g / 2 0 0 1 / X M L S c h e m a - i n s t a n c e "   x m l n s : p = " h t t p : / / s c h e m a s . m i c r o s o f t . c o m / o f f i c e / 2 0 0 6 / m e t a d a t a / p r o p e r t i e s " > 
   < d o c u m e n t M a n a g e m e n t / > 
 < / p : p r o p e r t i e s > 
 
</file>

<file path=customXml/item3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Props1.xml><?xml version="1.0" encoding="utf-8"?>
<ds:datastoreItem xmlns:ds="http://schemas.openxmlformats.org/officeDocument/2006/customXml" ds:itemID="{6D81B39C-9DE7-47AB-9B78-B16F0C3FAA69}">
  <ds:schemaRefs/>
</ds:datastoreItem>
</file>

<file path=customXml/itemProps2.xml><?xml version="1.0" encoding="utf-8"?>
<ds:datastoreItem xmlns:ds="http://schemas.openxmlformats.org/officeDocument/2006/customXml" ds:itemID="{496DE778-6600-48E6-8259-C7524C544E4B}">
  <ds:schemaRefs/>
</ds:datastoreItem>
</file>

<file path=customXml/itemProps3.xml><?xml version="1.0" encoding="utf-8"?>
<ds:datastoreItem xmlns:ds="http://schemas.openxmlformats.org/officeDocument/2006/customXml" ds:itemID="{62CACFAE-A97E-43C6-9AFA-D5C117ADDE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INV-</vt:lpstr>
      <vt:lpstr>PKL</vt:lpstr>
      <vt:lpstr>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Phuong Anh (ATZHD.Customer Service)</dc:creator>
  <cp:lastModifiedBy>Lynn</cp:lastModifiedBy>
  <dcterms:created xsi:type="dcterms:W3CDTF">2015-06-06T02:17:00Z</dcterms:created>
  <cp:lastPrinted>2025-09-26T09:22:00Z</cp:lastPrinted>
  <dcterms:modified xsi:type="dcterms:W3CDTF">2025-11-15T13:47:26Z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0x0101009A54BCC3C5470848BD76217217602045</vt:lpwstr>
  </property>
  <property fmtid="{D5CDD505-2E9C-101B-9397-08002B2CF9AE}" pid="3" name="ICV">
    <vt:lpwstr>861230E041624BAAEE1318697FC37284_43</vt:lpwstr>
  </property>
  <property fmtid="{D5CDD505-2E9C-101B-9397-08002B2CF9AE}" pid="4" name="KSOProductBuildVer">
    <vt:lpwstr>2052-12.1.22553.22553</vt:lpwstr>
  </property>
</Properties>
</file>